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Improvements\2025\HCE- 2025 Road Improvements\"/>
    </mc:Choice>
  </mc:AlternateContent>
  <xr:revisionPtr revIDLastSave="0" documentId="13_ncr:1_{C2C1EA6E-794A-4C23-810A-655DD0824B4D}" xr6:coauthVersionLast="47" xr6:coauthVersionMax="47" xr10:uidLastSave="{00000000-0000-0000-0000-000000000000}"/>
  <bookViews>
    <workbookView xWindow="-120" yWindow="-120" windowWidth="29040" windowHeight="15720" xr2:uid="{EF1A7E15-7C50-42C0-9242-AB48EEBEFCD8}"/>
  </bookViews>
  <sheets>
    <sheet name="Fillable" sheetId="1" r:id="rId1"/>
  </sheets>
  <externalReferences>
    <externalReference r:id="rId2"/>
  </externalReferences>
  <definedNames>
    <definedName name="_xlnm.Print_Titles" localSheetId="0">Fillable!$10:$11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B12" i="1"/>
  <c r="C12" i="1"/>
  <c r="D12" i="1"/>
  <c r="E12" i="1"/>
  <c r="A13" i="1"/>
  <c r="E13" i="1" s="1"/>
  <c r="D13" i="1"/>
  <c r="A30" i="1"/>
  <c r="A31" i="1"/>
  <c r="A32" i="1"/>
  <c r="A33" i="1"/>
  <c r="G36" i="1"/>
  <c r="I36" i="1"/>
  <c r="K36" i="1"/>
  <c r="M36" i="1"/>
  <c r="O36" i="1"/>
  <c r="Q36" i="1"/>
  <c r="G37" i="1"/>
  <c r="I37" i="1"/>
  <c r="K37" i="1"/>
  <c r="M37" i="1"/>
  <c r="O37" i="1"/>
  <c r="Q37" i="1"/>
  <c r="G38" i="1"/>
  <c r="I38" i="1"/>
  <c r="K38" i="1"/>
  <c r="M38" i="1"/>
  <c r="O38" i="1"/>
  <c r="Q38" i="1"/>
  <c r="G39" i="1"/>
  <c r="I39" i="1"/>
  <c r="K39" i="1"/>
  <c r="M39" i="1"/>
  <c r="O39" i="1"/>
  <c r="Q39" i="1"/>
  <c r="G42" i="1"/>
  <c r="I42" i="1"/>
  <c r="K42" i="1"/>
  <c r="M42" i="1"/>
  <c r="O42" i="1"/>
  <c r="Q42" i="1"/>
  <c r="A43" i="1"/>
  <c r="D43" i="1" s="1"/>
  <c r="C43" i="1"/>
  <c r="M43" i="1" s="1"/>
  <c r="A44" i="1"/>
  <c r="E44" i="1" s="1"/>
  <c r="B44" i="1"/>
  <c r="D44" i="1"/>
  <c r="A56" i="1"/>
  <c r="A57" i="1"/>
  <c r="A58" i="1"/>
  <c r="A59" i="1"/>
  <c r="A62" i="1"/>
  <c r="B62" i="1"/>
  <c r="C62" i="1"/>
  <c r="Q62" i="1" s="1"/>
  <c r="D62" i="1"/>
  <c r="E62" i="1"/>
  <c r="O62" i="1"/>
  <c r="A63" i="1"/>
  <c r="B63" i="1" s="1"/>
  <c r="C63" i="1"/>
  <c r="G63" i="1" s="1"/>
  <c r="D63" i="1"/>
  <c r="E63" i="1"/>
  <c r="M63" i="1"/>
  <c r="O63" i="1"/>
  <c r="Q63" i="1"/>
  <c r="A64" i="1"/>
  <c r="B64" i="1" s="1"/>
  <c r="D64" i="1"/>
  <c r="E64" i="1"/>
  <c r="A65" i="1"/>
  <c r="A79" i="1"/>
  <c r="A80" i="1"/>
  <c r="A81" i="1"/>
  <c r="A82" i="1"/>
  <c r="G85" i="1"/>
  <c r="I85" i="1"/>
  <c r="K85" i="1"/>
  <c r="M85" i="1"/>
  <c r="O85" i="1"/>
  <c r="Q85" i="1"/>
  <c r="G86" i="1"/>
  <c r="I86" i="1"/>
  <c r="K86" i="1"/>
  <c r="M86" i="1"/>
  <c r="O86" i="1"/>
  <c r="Q86" i="1"/>
  <c r="G87" i="1"/>
  <c r="I87" i="1"/>
  <c r="K87" i="1"/>
  <c r="M87" i="1"/>
  <c r="O87" i="1"/>
  <c r="Q87" i="1"/>
  <c r="G88" i="1"/>
  <c r="I88" i="1"/>
  <c r="K88" i="1"/>
  <c r="M88" i="1"/>
  <c r="O88" i="1"/>
  <c r="Q88" i="1"/>
  <c r="G89" i="1"/>
  <c r="I89" i="1"/>
  <c r="K89" i="1"/>
  <c r="M89" i="1"/>
  <c r="O89" i="1"/>
  <c r="Q89" i="1"/>
  <c r="G90" i="1"/>
  <c r="I90" i="1"/>
  <c r="K90" i="1"/>
  <c r="M90" i="1"/>
  <c r="O90" i="1"/>
  <c r="Q90" i="1"/>
  <c r="G91" i="1"/>
  <c r="I91" i="1"/>
  <c r="K91" i="1"/>
  <c r="M91" i="1"/>
  <c r="O91" i="1"/>
  <c r="Q91" i="1"/>
  <c r="G92" i="1"/>
  <c r="I92" i="1"/>
  <c r="K92" i="1"/>
  <c r="M92" i="1"/>
  <c r="O92" i="1"/>
  <c r="Q92" i="1"/>
  <c r="G93" i="1"/>
  <c r="I93" i="1"/>
  <c r="K93" i="1"/>
  <c r="M93" i="1"/>
  <c r="O93" i="1"/>
  <c r="Q93" i="1"/>
  <c r="G94" i="1"/>
  <c r="I94" i="1"/>
  <c r="K94" i="1"/>
  <c r="M94" i="1"/>
  <c r="O94" i="1"/>
  <c r="Q94" i="1"/>
  <c r="G95" i="1"/>
  <c r="I95" i="1"/>
  <c r="K95" i="1"/>
  <c r="M95" i="1"/>
  <c r="O95" i="1"/>
  <c r="Q95" i="1"/>
  <c r="G96" i="1"/>
  <c r="I96" i="1"/>
  <c r="K96" i="1"/>
  <c r="M96" i="1"/>
  <c r="O96" i="1"/>
  <c r="Q96" i="1"/>
  <c r="G97" i="1"/>
  <c r="I97" i="1"/>
  <c r="K97" i="1"/>
  <c r="M97" i="1"/>
  <c r="O97" i="1"/>
  <c r="Q97" i="1"/>
  <c r="G98" i="1"/>
  <c r="I98" i="1"/>
  <c r="K98" i="1"/>
  <c r="M98" i="1"/>
  <c r="O98" i="1"/>
  <c r="Q98" i="1"/>
  <c r="G99" i="1"/>
  <c r="I99" i="1"/>
  <c r="K99" i="1"/>
  <c r="M99" i="1"/>
  <c r="O99" i="1"/>
  <c r="Q99" i="1"/>
  <c r="G100" i="1"/>
  <c r="I100" i="1"/>
  <c r="K100" i="1"/>
  <c r="M100" i="1"/>
  <c r="O100" i="1"/>
  <c r="Q100" i="1"/>
  <c r="G101" i="1"/>
  <c r="I101" i="1"/>
  <c r="K101" i="1"/>
  <c r="M101" i="1"/>
  <c r="O101" i="1"/>
  <c r="Q101" i="1"/>
  <c r="G109" i="1"/>
  <c r="I109" i="1"/>
  <c r="K109" i="1"/>
  <c r="M109" i="1"/>
  <c r="O109" i="1"/>
  <c r="Q109" i="1"/>
  <c r="G110" i="1"/>
  <c r="I110" i="1"/>
  <c r="K110" i="1"/>
  <c r="M110" i="1"/>
  <c r="O110" i="1"/>
  <c r="Q110" i="1"/>
  <c r="G111" i="1"/>
  <c r="I111" i="1"/>
  <c r="K111" i="1"/>
  <c r="M111" i="1"/>
  <c r="O111" i="1"/>
  <c r="Q111" i="1"/>
  <c r="G112" i="1"/>
  <c r="I112" i="1"/>
  <c r="K112" i="1"/>
  <c r="M112" i="1"/>
  <c r="O112" i="1"/>
  <c r="Q112" i="1"/>
  <c r="G113" i="1"/>
  <c r="I113" i="1"/>
  <c r="K113" i="1"/>
  <c r="M113" i="1"/>
  <c r="O113" i="1"/>
  <c r="Q113" i="1"/>
  <c r="G114" i="1"/>
  <c r="I114" i="1"/>
  <c r="K114" i="1"/>
  <c r="M114" i="1"/>
  <c r="O114" i="1"/>
  <c r="Q114" i="1"/>
  <c r="G115" i="1"/>
  <c r="I115" i="1"/>
  <c r="K115" i="1"/>
  <c r="M115" i="1"/>
  <c r="O115" i="1"/>
  <c r="Q115" i="1"/>
  <c r="G116" i="1"/>
  <c r="I116" i="1"/>
  <c r="K116" i="1"/>
  <c r="M116" i="1"/>
  <c r="O116" i="1"/>
  <c r="Q116" i="1"/>
  <c r="G117" i="1"/>
  <c r="I117" i="1"/>
  <c r="K117" i="1"/>
  <c r="M117" i="1"/>
  <c r="O117" i="1"/>
  <c r="Q117" i="1"/>
  <c r="G118" i="1"/>
  <c r="I118" i="1"/>
  <c r="K118" i="1"/>
  <c r="M118" i="1"/>
  <c r="O118" i="1"/>
  <c r="Q118" i="1"/>
  <c r="A119" i="1"/>
  <c r="G119" i="1"/>
  <c r="I119" i="1"/>
  <c r="K119" i="1"/>
  <c r="M119" i="1"/>
  <c r="O119" i="1"/>
  <c r="Q119" i="1"/>
  <c r="A120" i="1"/>
  <c r="B120" i="1" s="1"/>
  <c r="C120" i="1"/>
  <c r="I120" i="1" s="1"/>
  <c r="G133" i="1"/>
  <c r="I133" i="1"/>
  <c r="K133" i="1"/>
  <c r="M133" i="1"/>
  <c r="O133" i="1"/>
  <c r="Q133" i="1"/>
  <c r="G134" i="1"/>
  <c r="I134" i="1"/>
  <c r="K134" i="1"/>
  <c r="M134" i="1"/>
  <c r="O134" i="1"/>
  <c r="Q134" i="1"/>
  <c r="G135" i="1"/>
  <c r="I135" i="1"/>
  <c r="K135" i="1"/>
  <c r="M135" i="1"/>
  <c r="O135" i="1"/>
  <c r="Q135" i="1"/>
  <c r="G136" i="1"/>
  <c r="I136" i="1"/>
  <c r="K136" i="1"/>
  <c r="M136" i="1"/>
  <c r="O136" i="1"/>
  <c r="Q136" i="1"/>
  <c r="G137" i="1"/>
  <c r="I137" i="1"/>
  <c r="K137" i="1"/>
  <c r="M137" i="1"/>
  <c r="O137" i="1"/>
  <c r="Q137" i="1"/>
  <c r="G138" i="1"/>
  <c r="I138" i="1"/>
  <c r="K138" i="1"/>
  <c r="M138" i="1"/>
  <c r="O138" i="1"/>
  <c r="Q138" i="1"/>
  <c r="G139" i="1"/>
  <c r="I139" i="1"/>
  <c r="K139" i="1"/>
  <c r="M139" i="1"/>
  <c r="O139" i="1"/>
  <c r="Q139" i="1"/>
  <c r="G140" i="1"/>
  <c r="I140" i="1"/>
  <c r="K140" i="1"/>
  <c r="M140" i="1"/>
  <c r="O140" i="1"/>
  <c r="Q140" i="1"/>
  <c r="G141" i="1"/>
  <c r="I141" i="1"/>
  <c r="K141" i="1"/>
  <c r="M141" i="1"/>
  <c r="O141" i="1"/>
  <c r="Q141" i="1"/>
  <c r="G142" i="1"/>
  <c r="I142" i="1"/>
  <c r="K142" i="1"/>
  <c r="M142" i="1"/>
  <c r="O142" i="1"/>
  <c r="Q142" i="1"/>
  <c r="A143" i="1"/>
  <c r="C143" i="1"/>
  <c r="M143" i="1" s="1"/>
  <c r="A151" i="1"/>
  <c r="A152" i="1"/>
  <c r="A153" i="1"/>
  <c r="A154" i="1"/>
  <c r="A157" i="1"/>
  <c r="B157" i="1"/>
  <c r="C157" i="1"/>
  <c r="O157" i="1" s="1"/>
  <c r="D157" i="1"/>
  <c r="E157" i="1"/>
  <c r="A158" i="1"/>
  <c r="B158" i="1" s="1"/>
  <c r="C158" i="1"/>
  <c r="G158" i="1" s="1"/>
  <c r="D158" i="1"/>
  <c r="E158" i="1"/>
  <c r="Q158" i="1"/>
  <c r="A159" i="1"/>
  <c r="D159" i="1" s="1"/>
  <c r="E159" i="1"/>
  <c r="A175" i="1"/>
  <c r="A181" i="1"/>
  <c r="G184" i="1"/>
  <c r="I184" i="1"/>
  <c r="K184" i="1"/>
  <c r="M184" i="1"/>
  <c r="O184" i="1"/>
  <c r="Q184" i="1"/>
  <c r="G188" i="1"/>
  <c r="I188" i="1"/>
  <c r="K188" i="1"/>
  <c r="M188" i="1"/>
  <c r="O188" i="1"/>
  <c r="Q188" i="1"/>
  <c r="G189" i="1"/>
  <c r="I189" i="1"/>
  <c r="K189" i="1"/>
  <c r="M189" i="1"/>
  <c r="O189" i="1"/>
  <c r="Q189" i="1"/>
  <c r="G190" i="1"/>
  <c r="I190" i="1"/>
  <c r="K190" i="1"/>
  <c r="M190" i="1"/>
  <c r="O190" i="1"/>
  <c r="Q190" i="1"/>
  <c r="A199" i="1"/>
  <c r="A200" i="1"/>
  <c r="A201" i="1"/>
  <c r="A202" i="1"/>
  <c r="K62" i="1" l="1"/>
  <c r="K143" i="1"/>
  <c r="O158" i="1"/>
  <c r="M62" i="1"/>
  <c r="D181" i="1"/>
  <c r="B181" i="1"/>
  <c r="C181" i="1"/>
  <c r="O12" i="1"/>
  <c r="Q12" i="1"/>
  <c r="G12" i="1"/>
  <c r="I12" i="1"/>
  <c r="K12" i="1"/>
  <c r="M12" i="1"/>
  <c r="A182" i="1"/>
  <c r="M158" i="1"/>
  <c r="Q157" i="1"/>
  <c r="B65" i="1"/>
  <c r="C65" i="1"/>
  <c r="D65" i="1"/>
  <c r="E65" i="1"/>
  <c r="A66" i="1"/>
  <c r="O120" i="1"/>
  <c r="Q120" i="1"/>
  <c r="G120" i="1"/>
  <c r="K120" i="1"/>
  <c r="M120" i="1"/>
  <c r="O143" i="1"/>
  <c r="Q143" i="1"/>
  <c r="G143" i="1"/>
  <c r="I143" i="1"/>
  <c r="A205" i="1"/>
  <c r="E181" i="1"/>
  <c r="I158" i="1"/>
  <c r="K158" i="1"/>
  <c r="G157" i="1"/>
  <c r="I157" i="1"/>
  <c r="K157" i="1"/>
  <c r="M157" i="1"/>
  <c r="D143" i="1"/>
  <c r="E143" i="1"/>
  <c r="B143" i="1"/>
  <c r="A144" i="1"/>
  <c r="A160" i="1"/>
  <c r="B159" i="1"/>
  <c r="C159" i="1"/>
  <c r="D120" i="1"/>
  <c r="E120" i="1"/>
  <c r="A121" i="1"/>
  <c r="O43" i="1"/>
  <c r="Q43" i="1"/>
  <c r="G43" i="1"/>
  <c r="I43" i="1"/>
  <c r="K43" i="1"/>
  <c r="C44" i="1"/>
  <c r="B43" i="1"/>
  <c r="C13" i="1"/>
  <c r="B13" i="1"/>
  <c r="C64" i="1"/>
  <c r="K63" i="1"/>
  <c r="I62" i="1"/>
  <c r="I63" i="1"/>
  <c r="G62" i="1"/>
  <c r="A45" i="1"/>
  <c r="E43" i="1"/>
  <c r="A14" i="1"/>
  <c r="Q44" i="1" l="1"/>
  <c r="G44" i="1"/>
  <c r="I44" i="1"/>
  <c r="K44" i="1"/>
  <c r="M44" i="1"/>
  <c r="O44" i="1"/>
  <c r="A15" i="1"/>
  <c r="B14" i="1"/>
  <c r="C14" i="1"/>
  <c r="D14" i="1"/>
  <c r="E14" i="1"/>
  <c r="E121" i="1"/>
  <c r="B121" i="1"/>
  <c r="D121" i="1"/>
  <c r="A122" i="1"/>
  <c r="C121" i="1"/>
  <c r="C205" i="1"/>
  <c r="D205" i="1"/>
  <c r="B205" i="1"/>
  <c r="A206" i="1"/>
  <c r="E205" i="1"/>
  <c r="Q13" i="1"/>
  <c r="G13" i="1"/>
  <c r="I13" i="1"/>
  <c r="K13" i="1"/>
  <c r="M13" i="1"/>
  <c r="O13" i="1"/>
  <c r="E144" i="1"/>
  <c r="A145" i="1"/>
  <c r="C144" i="1"/>
  <c r="D144" i="1"/>
  <c r="B144" i="1"/>
  <c r="K159" i="1"/>
  <c r="M159" i="1"/>
  <c r="Q159" i="1"/>
  <c r="G159" i="1"/>
  <c r="I159" i="1"/>
  <c r="O159" i="1"/>
  <c r="I64" i="1"/>
  <c r="K64" i="1"/>
  <c r="M64" i="1"/>
  <c r="O64" i="1"/>
  <c r="Q64" i="1"/>
  <c r="G64" i="1"/>
  <c r="C160" i="1"/>
  <c r="D160" i="1"/>
  <c r="B160" i="1"/>
  <c r="E160" i="1"/>
  <c r="A161" i="1"/>
  <c r="A46" i="1"/>
  <c r="B45" i="1"/>
  <c r="C45" i="1"/>
  <c r="D45" i="1"/>
  <c r="E45" i="1"/>
  <c r="C66" i="1"/>
  <c r="D66" i="1"/>
  <c r="E66" i="1"/>
  <c r="A67" i="1"/>
  <c r="B66" i="1"/>
  <c r="E182" i="1"/>
  <c r="C182" i="1"/>
  <c r="D182" i="1"/>
  <c r="B182" i="1"/>
  <c r="A183" i="1"/>
  <c r="O181" i="1"/>
  <c r="M181" i="1"/>
  <c r="Q181" i="1"/>
  <c r="G181" i="1"/>
  <c r="I181" i="1"/>
  <c r="K181" i="1"/>
  <c r="K65" i="1"/>
  <c r="M65" i="1"/>
  <c r="O65" i="1"/>
  <c r="Q65" i="1"/>
  <c r="G65" i="1"/>
  <c r="I65" i="1"/>
  <c r="D67" i="1" l="1"/>
  <c r="E67" i="1"/>
  <c r="A68" i="1"/>
  <c r="B67" i="1"/>
  <c r="C67" i="1"/>
  <c r="B122" i="1"/>
  <c r="E122" i="1"/>
  <c r="A123" i="1"/>
  <c r="C122" i="1"/>
  <c r="D122" i="1"/>
  <c r="Q144" i="1"/>
  <c r="G144" i="1"/>
  <c r="M144" i="1"/>
  <c r="K144" i="1"/>
  <c r="O144" i="1"/>
  <c r="I144" i="1"/>
  <c r="D206" i="1"/>
  <c r="E206" i="1"/>
  <c r="B206" i="1"/>
  <c r="A207" i="1"/>
  <c r="C206" i="1"/>
  <c r="B46" i="1"/>
  <c r="C46" i="1"/>
  <c r="D46" i="1"/>
  <c r="E46" i="1"/>
  <c r="A47" i="1"/>
  <c r="A146" i="1"/>
  <c r="B145" i="1"/>
  <c r="C145" i="1"/>
  <c r="D145" i="1"/>
  <c r="E145" i="1"/>
  <c r="M66" i="1"/>
  <c r="O66" i="1"/>
  <c r="Q66" i="1"/>
  <c r="G66" i="1"/>
  <c r="I66" i="1"/>
  <c r="K66" i="1"/>
  <c r="B15" i="1"/>
  <c r="C15" i="1"/>
  <c r="D15" i="1"/>
  <c r="E15" i="1"/>
  <c r="A16" i="1"/>
  <c r="A184" i="1"/>
  <c r="B183" i="1"/>
  <c r="C183" i="1"/>
  <c r="D183" i="1"/>
  <c r="E183" i="1"/>
  <c r="M205" i="1"/>
  <c r="O205" i="1"/>
  <c r="Q205" i="1"/>
  <c r="K205" i="1"/>
  <c r="G205" i="1"/>
  <c r="I205" i="1"/>
  <c r="Q182" i="1"/>
  <c r="G182" i="1"/>
  <c r="I182" i="1"/>
  <c r="K182" i="1"/>
  <c r="M182" i="1"/>
  <c r="O182" i="1"/>
  <c r="M160" i="1"/>
  <c r="O160" i="1"/>
  <c r="K160" i="1"/>
  <c r="Q160" i="1"/>
  <c r="G160" i="1"/>
  <c r="I160" i="1"/>
  <c r="D161" i="1"/>
  <c r="E161" i="1"/>
  <c r="C161" i="1"/>
  <c r="A162" i="1"/>
  <c r="B161" i="1"/>
  <c r="G121" i="1"/>
  <c r="I121" i="1"/>
  <c r="M121" i="1"/>
  <c r="O121" i="1"/>
  <c r="K121" i="1"/>
  <c r="Q121" i="1"/>
  <c r="G45" i="1"/>
  <c r="I45" i="1"/>
  <c r="K45" i="1"/>
  <c r="M45" i="1"/>
  <c r="O45" i="1"/>
  <c r="Q45" i="1"/>
  <c r="G14" i="1"/>
  <c r="I14" i="1"/>
  <c r="K14" i="1"/>
  <c r="M14" i="1"/>
  <c r="O14" i="1"/>
  <c r="Q14" i="1"/>
  <c r="C123" i="1" l="1"/>
  <c r="B123" i="1"/>
  <c r="D123" i="1"/>
  <c r="A124" i="1"/>
  <c r="E123" i="1"/>
  <c r="G183" i="1"/>
  <c r="M183" i="1"/>
  <c r="O183" i="1"/>
  <c r="I183" i="1"/>
  <c r="K183" i="1"/>
  <c r="Q183" i="1"/>
  <c r="G145" i="1"/>
  <c r="I145" i="1"/>
  <c r="K145" i="1"/>
  <c r="O145" i="1"/>
  <c r="Q145" i="1"/>
  <c r="M145" i="1"/>
  <c r="E207" i="1"/>
  <c r="A208" i="1"/>
  <c r="D207" i="1"/>
  <c r="B207" i="1"/>
  <c r="C207" i="1"/>
  <c r="E68" i="1"/>
  <c r="A69" i="1"/>
  <c r="B68" i="1"/>
  <c r="C68" i="1"/>
  <c r="D68" i="1"/>
  <c r="I15" i="1"/>
  <c r="K15" i="1"/>
  <c r="M15" i="1"/>
  <c r="O15" i="1"/>
  <c r="Q15" i="1"/>
  <c r="G15" i="1"/>
  <c r="I46" i="1"/>
  <c r="K46" i="1"/>
  <c r="M46" i="1"/>
  <c r="O46" i="1"/>
  <c r="Q46" i="1"/>
  <c r="G46" i="1"/>
  <c r="E162" i="1"/>
  <c r="A163" i="1"/>
  <c r="D162" i="1"/>
  <c r="B162" i="1"/>
  <c r="C162" i="1"/>
  <c r="D184" i="1"/>
  <c r="A185" i="1"/>
  <c r="B184" i="1"/>
  <c r="B146" i="1"/>
  <c r="E146" i="1"/>
  <c r="D146" i="1"/>
  <c r="A147" i="1"/>
  <c r="C146" i="1"/>
  <c r="O161" i="1"/>
  <c r="Q161" i="1"/>
  <c r="I161" i="1"/>
  <c r="K161" i="1"/>
  <c r="G161" i="1"/>
  <c r="M161" i="1"/>
  <c r="O67" i="1"/>
  <c r="Q67" i="1"/>
  <c r="G67" i="1"/>
  <c r="I67" i="1"/>
  <c r="K67" i="1"/>
  <c r="M67" i="1"/>
  <c r="B16" i="1"/>
  <c r="C16" i="1"/>
  <c r="D16" i="1"/>
  <c r="E16" i="1"/>
  <c r="A17" i="1"/>
  <c r="B47" i="1"/>
  <c r="C47" i="1"/>
  <c r="D47" i="1"/>
  <c r="E47" i="1"/>
  <c r="A48" i="1"/>
  <c r="O206" i="1"/>
  <c r="Q206" i="1"/>
  <c r="K206" i="1"/>
  <c r="M206" i="1"/>
  <c r="I206" i="1"/>
  <c r="G206" i="1"/>
  <c r="K122" i="1"/>
  <c r="G122" i="1"/>
  <c r="I122" i="1"/>
  <c r="M122" i="1"/>
  <c r="O122" i="1"/>
  <c r="Q122" i="1"/>
  <c r="K47" i="1" l="1"/>
  <c r="M47" i="1"/>
  <c r="O47" i="1"/>
  <c r="Q47" i="1"/>
  <c r="G47" i="1"/>
  <c r="I47" i="1"/>
  <c r="Q68" i="1"/>
  <c r="G68" i="1"/>
  <c r="I68" i="1"/>
  <c r="K68" i="1"/>
  <c r="M68" i="1"/>
  <c r="O68" i="1"/>
  <c r="K123" i="1"/>
  <c r="M123" i="1"/>
  <c r="G123" i="1"/>
  <c r="I123" i="1"/>
  <c r="Q123" i="1"/>
  <c r="O123" i="1"/>
  <c r="C17" i="1"/>
  <c r="D17" i="1"/>
  <c r="E17" i="1"/>
  <c r="A18" i="1"/>
  <c r="B17" i="1"/>
  <c r="K16" i="1"/>
  <c r="M16" i="1"/>
  <c r="O16" i="1"/>
  <c r="Q16" i="1"/>
  <c r="G16" i="1"/>
  <c r="I16" i="1"/>
  <c r="I146" i="1"/>
  <c r="K146" i="1"/>
  <c r="M146" i="1"/>
  <c r="O146" i="1"/>
  <c r="G146" i="1"/>
  <c r="Q146" i="1"/>
  <c r="D185" i="1"/>
  <c r="B185" i="1"/>
  <c r="C185" i="1"/>
  <c r="A186" i="1"/>
  <c r="E185" i="1"/>
  <c r="A164" i="1"/>
  <c r="C163" i="1"/>
  <c r="D163" i="1"/>
  <c r="B163" i="1"/>
  <c r="E163" i="1"/>
  <c r="B147" i="1"/>
  <c r="C147" i="1"/>
  <c r="D147" i="1"/>
  <c r="A148" i="1"/>
  <c r="E147" i="1"/>
  <c r="A209" i="1"/>
  <c r="D208" i="1"/>
  <c r="E208" i="1"/>
  <c r="B208" i="1"/>
  <c r="C208" i="1"/>
  <c r="C48" i="1"/>
  <c r="D48" i="1"/>
  <c r="E48" i="1"/>
  <c r="A49" i="1"/>
  <c r="B48" i="1"/>
  <c r="A70" i="1"/>
  <c r="B69" i="1"/>
  <c r="C69" i="1"/>
  <c r="D69" i="1"/>
  <c r="E69" i="1"/>
  <c r="Q162" i="1"/>
  <c r="G162" i="1"/>
  <c r="I162" i="1"/>
  <c r="K162" i="1"/>
  <c r="M162" i="1"/>
  <c r="O162" i="1"/>
  <c r="C124" i="1"/>
  <c r="D124" i="1"/>
  <c r="E124" i="1"/>
  <c r="B124" i="1"/>
  <c r="Q207" i="1"/>
  <c r="G207" i="1"/>
  <c r="I207" i="1"/>
  <c r="K207" i="1"/>
  <c r="M207" i="1"/>
  <c r="O207" i="1"/>
  <c r="G69" i="1" l="1"/>
  <c r="I69" i="1"/>
  <c r="K69" i="1"/>
  <c r="M69" i="1"/>
  <c r="O69" i="1"/>
  <c r="Q69" i="1"/>
  <c r="B209" i="1"/>
  <c r="C209" i="1"/>
  <c r="D209" i="1"/>
  <c r="A210" i="1"/>
  <c r="E209" i="1"/>
  <c r="M48" i="1"/>
  <c r="O48" i="1"/>
  <c r="Q48" i="1"/>
  <c r="G48" i="1"/>
  <c r="I48" i="1"/>
  <c r="K48" i="1"/>
  <c r="O185" i="1"/>
  <c r="M185" i="1"/>
  <c r="Q185" i="1"/>
  <c r="G185" i="1"/>
  <c r="I185" i="1"/>
  <c r="K185" i="1"/>
  <c r="M124" i="1"/>
  <c r="M125" i="1" s="1"/>
  <c r="O124" i="1"/>
  <c r="O125" i="1" s="1"/>
  <c r="Q124" i="1"/>
  <c r="Q125" i="1" s="1"/>
  <c r="G124" i="1"/>
  <c r="G125" i="1" s="1"/>
  <c r="I124" i="1"/>
  <c r="I125" i="1" s="1"/>
  <c r="K124" i="1"/>
  <c r="K125" i="1" s="1"/>
  <c r="B70" i="1"/>
  <c r="C70" i="1"/>
  <c r="D70" i="1"/>
  <c r="E70" i="1"/>
  <c r="A71" i="1"/>
  <c r="G208" i="1"/>
  <c r="I208" i="1"/>
  <c r="Q208" i="1"/>
  <c r="K208" i="1"/>
  <c r="M208" i="1"/>
  <c r="O208" i="1"/>
  <c r="C148" i="1"/>
  <c r="D148" i="1"/>
  <c r="E148" i="1"/>
  <c r="B148" i="1"/>
  <c r="G163" i="1"/>
  <c r="I163" i="1"/>
  <c r="Q163" i="1"/>
  <c r="M163" i="1"/>
  <c r="O163" i="1"/>
  <c r="K163" i="1"/>
  <c r="M17" i="1"/>
  <c r="O17" i="1"/>
  <c r="Q17" i="1"/>
  <c r="G17" i="1"/>
  <c r="I17" i="1"/>
  <c r="K17" i="1"/>
  <c r="D49" i="1"/>
  <c r="E49" i="1"/>
  <c r="A50" i="1"/>
  <c r="B49" i="1"/>
  <c r="C49" i="1"/>
  <c r="K147" i="1"/>
  <c r="M147" i="1"/>
  <c r="G147" i="1"/>
  <c r="I147" i="1"/>
  <c r="Q147" i="1"/>
  <c r="O147" i="1"/>
  <c r="B164" i="1"/>
  <c r="C164" i="1"/>
  <c r="A165" i="1"/>
  <c r="D164" i="1"/>
  <c r="E164" i="1"/>
  <c r="E186" i="1"/>
  <c r="B186" i="1"/>
  <c r="A187" i="1"/>
  <c r="C186" i="1"/>
  <c r="D186" i="1"/>
  <c r="D18" i="1"/>
  <c r="E18" i="1"/>
  <c r="A19" i="1"/>
  <c r="B18" i="1"/>
  <c r="C18" i="1"/>
  <c r="B165" i="1" l="1"/>
  <c r="C165" i="1"/>
  <c r="D165" i="1"/>
  <c r="E165" i="1"/>
  <c r="A166" i="1"/>
  <c r="E19" i="1"/>
  <c r="A20" i="1"/>
  <c r="B19" i="1"/>
  <c r="C19" i="1"/>
  <c r="D19" i="1"/>
  <c r="I164" i="1"/>
  <c r="K164" i="1"/>
  <c r="O164" i="1"/>
  <c r="Q164" i="1"/>
  <c r="M164" i="1"/>
  <c r="G164" i="1"/>
  <c r="M148" i="1"/>
  <c r="M149" i="1" s="1"/>
  <c r="O148" i="1"/>
  <c r="O149" i="1" s="1"/>
  <c r="Q148" i="1"/>
  <c r="Q149" i="1" s="1"/>
  <c r="G148" i="1"/>
  <c r="G149" i="1" s="1"/>
  <c r="I148" i="1"/>
  <c r="I149" i="1" s="1"/>
  <c r="K148" i="1"/>
  <c r="K149" i="1" s="1"/>
  <c r="B71" i="1"/>
  <c r="C71" i="1"/>
  <c r="D71" i="1"/>
  <c r="E71" i="1"/>
  <c r="A72" i="1"/>
  <c r="O49" i="1"/>
  <c r="Q49" i="1"/>
  <c r="G49" i="1"/>
  <c r="I49" i="1"/>
  <c r="K49" i="1"/>
  <c r="M49" i="1"/>
  <c r="B210" i="1"/>
  <c r="C210" i="1"/>
  <c r="D210" i="1"/>
  <c r="A211" i="1"/>
  <c r="E210" i="1"/>
  <c r="O18" i="1"/>
  <c r="Q18" i="1"/>
  <c r="G18" i="1"/>
  <c r="I18" i="1"/>
  <c r="K18" i="1"/>
  <c r="M18" i="1"/>
  <c r="Q186" i="1"/>
  <c r="G186" i="1"/>
  <c r="I186" i="1"/>
  <c r="O186" i="1"/>
  <c r="K186" i="1"/>
  <c r="M186" i="1"/>
  <c r="E50" i="1"/>
  <c r="A51" i="1"/>
  <c r="B50" i="1"/>
  <c r="C50" i="1"/>
  <c r="D50" i="1"/>
  <c r="I70" i="1"/>
  <c r="K70" i="1"/>
  <c r="M70" i="1"/>
  <c r="O70" i="1"/>
  <c r="Q70" i="1"/>
  <c r="G70" i="1"/>
  <c r="A188" i="1"/>
  <c r="A189" i="1" s="1"/>
  <c r="A190" i="1" s="1"/>
  <c r="A191" i="1" s="1"/>
  <c r="B187" i="1"/>
  <c r="C187" i="1"/>
  <c r="D187" i="1"/>
  <c r="E187" i="1"/>
  <c r="I209" i="1"/>
  <c r="K209" i="1"/>
  <c r="Q209" i="1"/>
  <c r="O209" i="1"/>
  <c r="G209" i="1"/>
  <c r="M209" i="1"/>
  <c r="K210" i="1" l="1"/>
  <c r="M210" i="1"/>
  <c r="O210" i="1"/>
  <c r="I210" i="1"/>
  <c r="Q210" i="1"/>
  <c r="G210" i="1"/>
  <c r="D191" i="1"/>
  <c r="B191" i="1"/>
  <c r="C191" i="1"/>
  <c r="A192" i="1"/>
  <c r="E191" i="1"/>
  <c r="C166" i="1"/>
  <c r="D166" i="1"/>
  <c r="B166" i="1"/>
  <c r="E166" i="1"/>
  <c r="A167" i="1"/>
  <c r="C211" i="1"/>
  <c r="D211" i="1"/>
  <c r="B211" i="1"/>
  <c r="A212" i="1"/>
  <c r="E211" i="1"/>
  <c r="C72" i="1"/>
  <c r="D72" i="1"/>
  <c r="E72" i="1"/>
  <c r="A73" i="1"/>
  <c r="B72" i="1"/>
  <c r="Q19" i="1"/>
  <c r="G19" i="1"/>
  <c r="I19" i="1"/>
  <c r="K19" i="1"/>
  <c r="M19" i="1"/>
  <c r="O19" i="1"/>
  <c r="Q50" i="1"/>
  <c r="G50" i="1"/>
  <c r="I50" i="1"/>
  <c r="K50" i="1"/>
  <c r="M50" i="1"/>
  <c r="O50" i="1"/>
  <c r="K165" i="1"/>
  <c r="M165" i="1"/>
  <c r="I165" i="1"/>
  <c r="O165" i="1"/>
  <c r="G165" i="1"/>
  <c r="Q165" i="1"/>
  <c r="G187" i="1"/>
  <c r="M187" i="1"/>
  <c r="O187" i="1"/>
  <c r="Q187" i="1"/>
  <c r="I187" i="1"/>
  <c r="K187" i="1"/>
  <c r="A21" i="1"/>
  <c r="B20" i="1"/>
  <c r="C20" i="1"/>
  <c r="D20" i="1"/>
  <c r="E20" i="1"/>
  <c r="A52" i="1"/>
  <c r="B51" i="1"/>
  <c r="C51" i="1"/>
  <c r="D51" i="1"/>
  <c r="E51" i="1"/>
  <c r="K71" i="1"/>
  <c r="M71" i="1"/>
  <c r="O71" i="1"/>
  <c r="Q71" i="1"/>
  <c r="G71" i="1"/>
  <c r="I71" i="1"/>
  <c r="B21" i="1" l="1"/>
  <c r="C21" i="1"/>
  <c r="D21" i="1"/>
  <c r="E21" i="1"/>
  <c r="A22" i="1"/>
  <c r="B52" i="1"/>
  <c r="C52" i="1"/>
  <c r="D52" i="1"/>
  <c r="E52" i="1"/>
  <c r="A53" i="1"/>
  <c r="D73" i="1"/>
  <c r="E73" i="1"/>
  <c r="A74" i="1"/>
  <c r="B73" i="1"/>
  <c r="C73" i="1"/>
  <c r="M166" i="1"/>
  <c r="O166" i="1"/>
  <c r="G166" i="1"/>
  <c r="I166" i="1"/>
  <c r="K166" i="1"/>
  <c r="Q166" i="1"/>
  <c r="G20" i="1"/>
  <c r="I20" i="1"/>
  <c r="K20" i="1"/>
  <c r="M20" i="1"/>
  <c r="O20" i="1"/>
  <c r="Q20" i="1"/>
  <c r="M211" i="1"/>
  <c r="O211" i="1"/>
  <c r="I211" i="1"/>
  <c r="K211" i="1"/>
  <c r="Q211" i="1"/>
  <c r="G211" i="1"/>
  <c r="G51" i="1"/>
  <c r="I51" i="1"/>
  <c r="K51" i="1"/>
  <c r="M51" i="1"/>
  <c r="O51" i="1"/>
  <c r="Q51" i="1"/>
  <c r="M72" i="1"/>
  <c r="O72" i="1"/>
  <c r="Q72" i="1"/>
  <c r="G72" i="1"/>
  <c r="I72" i="1"/>
  <c r="K72" i="1"/>
  <c r="D167" i="1"/>
  <c r="E167" i="1"/>
  <c r="C167" i="1"/>
  <c r="A168" i="1"/>
  <c r="B167" i="1"/>
  <c r="E192" i="1"/>
  <c r="B192" i="1"/>
  <c r="A193" i="1"/>
  <c r="C192" i="1"/>
  <c r="D192" i="1"/>
  <c r="O191" i="1"/>
  <c r="M191" i="1"/>
  <c r="Q191" i="1"/>
  <c r="I191" i="1"/>
  <c r="K191" i="1"/>
  <c r="G191" i="1"/>
  <c r="D212" i="1"/>
  <c r="E212" i="1"/>
  <c r="C212" i="1"/>
  <c r="B212" i="1"/>
  <c r="A213" i="1"/>
  <c r="E213" i="1" l="1"/>
  <c r="A214" i="1"/>
  <c r="C213" i="1"/>
  <c r="B213" i="1"/>
  <c r="D213" i="1"/>
  <c r="O167" i="1"/>
  <c r="Q167" i="1"/>
  <c r="G167" i="1"/>
  <c r="I167" i="1"/>
  <c r="K167" i="1"/>
  <c r="M167" i="1"/>
  <c r="A194" i="1"/>
  <c r="B193" i="1"/>
  <c r="C193" i="1"/>
  <c r="E193" i="1"/>
  <c r="D193" i="1"/>
  <c r="O212" i="1"/>
  <c r="Q212" i="1"/>
  <c r="G212" i="1"/>
  <c r="I212" i="1"/>
  <c r="K212" i="1"/>
  <c r="M212" i="1"/>
  <c r="I52" i="1"/>
  <c r="K52" i="1"/>
  <c r="M52" i="1"/>
  <c r="O52" i="1"/>
  <c r="Q52" i="1"/>
  <c r="G52" i="1"/>
  <c r="Q192" i="1"/>
  <c r="G192" i="1"/>
  <c r="I192" i="1"/>
  <c r="K192" i="1"/>
  <c r="M192" i="1"/>
  <c r="O192" i="1"/>
  <c r="B22" i="1"/>
  <c r="C22" i="1"/>
  <c r="D22" i="1"/>
  <c r="E22" i="1"/>
  <c r="A23" i="1"/>
  <c r="B53" i="1"/>
  <c r="C53" i="1"/>
  <c r="D53" i="1"/>
  <c r="E53" i="1"/>
  <c r="O73" i="1"/>
  <c r="Q73" i="1"/>
  <c r="G73" i="1"/>
  <c r="I73" i="1"/>
  <c r="K73" i="1"/>
  <c r="M73" i="1"/>
  <c r="I21" i="1"/>
  <c r="K21" i="1"/>
  <c r="M21" i="1"/>
  <c r="O21" i="1"/>
  <c r="Q21" i="1"/>
  <c r="G21" i="1"/>
  <c r="E168" i="1"/>
  <c r="A169" i="1"/>
  <c r="B168" i="1"/>
  <c r="C168" i="1"/>
  <c r="D168" i="1"/>
  <c r="E74" i="1"/>
  <c r="A75" i="1"/>
  <c r="B74" i="1"/>
  <c r="C74" i="1"/>
  <c r="D74" i="1"/>
  <c r="Q74" i="1" l="1"/>
  <c r="G74" i="1"/>
  <c r="I74" i="1"/>
  <c r="K74" i="1"/>
  <c r="M74" i="1"/>
  <c r="O74" i="1"/>
  <c r="A170" i="1"/>
  <c r="B169" i="1"/>
  <c r="C169" i="1"/>
  <c r="D169" i="1"/>
  <c r="E169" i="1"/>
  <c r="C23" i="1"/>
  <c r="D23" i="1"/>
  <c r="E23" i="1"/>
  <c r="A24" i="1"/>
  <c r="B23" i="1"/>
  <c r="Q213" i="1"/>
  <c r="G213" i="1"/>
  <c r="I213" i="1"/>
  <c r="K213" i="1"/>
  <c r="M213" i="1"/>
  <c r="O213" i="1"/>
  <c r="K22" i="1"/>
  <c r="M22" i="1"/>
  <c r="O22" i="1"/>
  <c r="Q22" i="1"/>
  <c r="G22" i="1"/>
  <c r="I22" i="1"/>
  <c r="E194" i="1"/>
  <c r="A195" i="1"/>
  <c r="B194" i="1"/>
  <c r="C194" i="1"/>
  <c r="D194" i="1"/>
  <c r="Q168" i="1"/>
  <c r="G168" i="1"/>
  <c r="O168" i="1"/>
  <c r="K168" i="1"/>
  <c r="M168" i="1"/>
  <c r="I168" i="1"/>
  <c r="A76" i="1"/>
  <c r="B75" i="1"/>
  <c r="C75" i="1"/>
  <c r="D75" i="1"/>
  <c r="E75" i="1"/>
  <c r="G193" i="1"/>
  <c r="M193" i="1"/>
  <c r="O193" i="1"/>
  <c r="I193" i="1"/>
  <c r="K193" i="1"/>
  <c r="Q193" i="1"/>
  <c r="A215" i="1"/>
  <c r="B214" i="1"/>
  <c r="C214" i="1"/>
  <c r="D214" i="1"/>
  <c r="E214" i="1"/>
  <c r="K53" i="1"/>
  <c r="K54" i="1" s="1"/>
  <c r="M53" i="1"/>
  <c r="M54" i="1" s="1"/>
  <c r="O53" i="1"/>
  <c r="O54" i="1" s="1"/>
  <c r="Q53" i="1"/>
  <c r="Q54" i="1" s="1"/>
  <c r="G53" i="1"/>
  <c r="G54" i="1" s="1"/>
  <c r="I53" i="1"/>
  <c r="I54" i="1" s="1"/>
  <c r="B195" i="1" l="1"/>
  <c r="C195" i="1"/>
  <c r="A196" i="1"/>
  <c r="D195" i="1"/>
  <c r="E195" i="1"/>
  <c r="D24" i="1"/>
  <c r="E24" i="1"/>
  <c r="A25" i="1"/>
  <c r="B24" i="1"/>
  <c r="C24" i="1"/>
  <c r="G169" i="1"/>
  <c r="I169" i="1"/>
  <c r="M169" i="1"/>
  <c r="O169" i="1"/>
  <c r="Q169" i="1"/>
  <c r="K169" i="1"/>
  <c r="B76" i="1"/>
  <c r="C76" i="1"/>
  <c r="D76" i="1"/>
  <c r="E76" i="1"/>
  <c r="A77" i="1"/>
  <c r="B215" i="1"/>
  <c r="C215" i="1"/>
  <c r="D215" i="1"/>
  <c r="A216" i="1"/>
  <c r="E215" i="1"/>
  <c r="I194" i="1"/>
  <c r="G194" i="1"/>
  <c r="K194" i="1"/>
  <c r="M194" i="1"/>
  <c r="O194" i="1"/>
  <c r="Q194" i="1"/>
  <c r="G75" i="1"/>
  <c r="I75" i="1"/>
  <c r="K75" i="1"/>
  <c r="M75" i="1"/>
  <c r="O75" i="1"/>
  <c r="Q75" i="1"/>
  <c r="M23" i="1"/>
  <c r="O23" i="1"/>
  <c r="Q23" i="1"/>
  <c r="G23" i="1"/>
  <c r="I23" i="1"/>
  <c r="K23" i="1"/>
  <c r="G214" i="1"/>
  <c r="I214" i="1"/>
  <c r="O214" i="1"/>
  <c r="Q214" i="1"/>
  <c r="M214" i="1"/>
  <c r="K214" i="1"/>
  <c r="B170" i="1"/>
  <c r="C170" i="1"/>
  <c r="A171" i="1"/>
  <c r="D170" i="1"/>
  <c r="E170" i="1"/>
  <c r="I76" i="1" l="1"/>
  <c r="K76" i="1"/>
  <c r="M76" i="1"/>
  <c r="O76" i="1"/>
  <c r="Q76" i="1"/>
  <c r="G76" i="1"/>
  <c r="K170" i="1"/>
  <c r="G170" i="1"/>
  <c r="I170" i="1"/>
  <c r="Q170" i="1"/>
  <c r="M170" i="1"/>
  <c r="O170" i="1"/>
  <c r="O24" i="1"/>
  <c r="Q24" i="1"/>
  <c r="G24" i="1"/>
  <c r="I24" i="1"/>
  <c r="K24" i="1"/>
  <c r="M24" i="1"/>
  <c r="B216" i="1"/>
  <c r="C216" i="1"/>
  <c r="D216" i="1"/>
  <c r="A217" i="1"/>
  <c r="E216" i="1"/>
  <c r="C171" i="1"/>
  <c r="B171" i="1"/>
  <c r="D171" i="1"/>
  <c r="A172" i="1"/>
  <c r="E171" i="1"/>
  <c r="I215" i="1"/>
  <c r="K215" i="1"/>
  <c r="M215" i="1"/>
  <c r="G215" i="1"/>
  <c r="O215" i="1"/>
  <c r="Q215" i="1"/>
  <c r="B77" i="1"/>
  <c r="C77" i="1"/>
  <c r="D77" i="1"/>
  <c r="E77" i="1"/>
  <c r="C196" i="1"/>
  <c r="E196" i="1"/>
  <c r="B196" i="1"/>
  <c r="D196" i="1"/>
  <c r="E25" i="1"/>
  <c r="A26" i="1"/>
  <c r="B25" i="1"/>
  <c r="C25" i="1"/>
  <c r="D25" i="1"/>
  <c r="K195" i="1"/>
  <c r="M195" i="1"/>
  <c r="O195" i="1"/>
  <c r="G195" i="1"/>
  <c r="I195" i="1"/>
  <c r="Q195" i="1"/>
  <c r="K77" i="1" l="1"/>
  <c r="K78" i="1" s="1"/>
  <c r="M77" i="1"/>
  <c r="M78" i="1" s="1"/>
  <c r="O77" i="1"/>
  <c r="O78" i="1" s="1"/>
  <c r="Q77" i="1"/>
  <c r="Q78" i="1" s="1"/>
  <c r="G77" i="1"/>
  <c r="G78" i="1" s="1"/>
  <c r="I77" i="1"/>
  <c r="I78" i="1" s="1"/>
  <c r="C217" i="1"/>
  <c r="D217" i="1"/>
  <c r="E217" i="1"/>
  <c r="B217" i="1"/>
  <c r="A218" i="1"/>
  <c r="M196" i="1"/>
  <c r="M197" i="1" s="1"/>
  <c r="G196" i="1"/>
  <c r="G197" i="1" s="1"/>
  <c r="I196" i="1"/>
  <c r="I197" i="1" s="1"/>
  <c r="K196" i="1"/>
  <c r="K197" i="1" s="1"/>
  <c r="O196" i="1"/>
  <c r="O197" i="1" s="1"/>
  <c r="Q196" i="1"/>
  <c r="Q197" i="1" s="1"/>
  <c r="D172" i="1"/>
  <c r="B172" i="1"/>
  <c r="C172" i="1"/>
  <c r="E172" i="1"/>
  <c r="M171" i="1"/>
  <c r="O171" i="1"/>
  <c r="Q171" i="1"/>
  <c r="G171" i="1"/>
  <c r="I171" i="1"/>
  <c r="K171" i="1"/>
  <c r="Q25" i="1"/>
  <c r="G25" i="1"/>
  <c r="I25" i="1"/>
  <c r="K25" i="1"/>
  <c r="M25" i="1"/>
  <c r="O25" i="1"/>
  <c r="A27" i="1"/>
  <c r="B26" i="1"/>
  <c r="C26" i="1"/>
  <c r="D26" i="1"/>
  <c r="E26" i="1"/>
  <c r="K216" i="1"/>
  <c r="M216" i="1"/>
  <c r="G216" i="1"/>
  <c r="I216" i="1"/>
  <c r="O216" i="1"/>
  <c r="Q216" i="1"/>
  <c r="G26" i="1" l="1"/>
  <c r="I26" i="1"/>
  <c r="K26" i="1"/>
  <c r="M26" i="1"/>
  <c r="O26" i="1"/>
  <c r="Q26" i="1"/>
  <c r="D218" i="1"/>
  <c r="E218" i="1"/>
  <c r="B218" i="1"/>
  <c r="A219" i="1"/>
  <c r="C218" i="1"/>
  <c r="B27" i="1"/>
  <c r="C27" i="1"/>
  <c r="D27" i="1"/>
  <c r="E27" i="1"/>
  <c r="O172" i="1"/>
  <c r="O173" i="1" s="1"/>
  <c r="G172" i="1"/>
  <c r="G173" i="1" s="1"/>
  <c r="I172" i="1"/>
  <c r="I173" i="1" s="1"/>
  <c r="Q172" i="1"/>
  <c r="Q173" i="1" s="1"/>
  <c r="K172" i="1"/>
  <c r="K173" i="1" s="1"/>
  <c r="M172" i="1"/>
  <c r="M173" i="1" s="1"/>
  <c r="M217" i="1"/>
  <c r="O217" i="1"/>
  <c r="G217" i="1"/>
  <c r="I217" i="1"/>
  <c r="K217" i="1"/>
  <c r="Q217" i="1"/>
  <c r="O218" i="1" l="1"/>
  <c r="Q218" i="1"/>
  <c r="M218" i="1"/>
  <c r="G218" i="1"/>
  <c r="I218" i="1"/>
  <c r="K218" i="1"/>
  <c r="A220" i="1"/>
  <c r="B219" i="1"/>
  <c r="C219" i="1"/>
  <c r="D219" i="1"/>
  <c r="E219" i="1"/>
  <c r="I27" i="1"/>
  <c r="I28" i="1" s="1"/>
  <c r="K27" i="1"/>
  <c r="K28" i="1" s="1"/>
  <c r="M27" i="1"/>
  <c r="M28" i="1" s="1"/>
  <c r="O27" i="1"/>
  <c r="O28" i="1" s="1"/>
  <c r="Q27" i="1"/>
  <c r="Q28" i="1" s="1"/>
  <c r="G27" i="1"/>
  <c r="G28" i="1" s="1"/>
  <c r="F223" i="1" s="1"/>
  <c r="G219" i="1" l="1"/>
  <c r="K219" i="1"/>
  <c r="M219" i="1"/>
  <c r="O219" i="1"/>
  <c r="Q219" i="1"/>
  <c r="I219" i="1"/>
  <c r="D220" i="1"/>
  <c r="C220" i="1"/>
  <c r="E220" i="1"/>
  <c r="B220" i="1"/>
  <c r="I220" i="1" l="1"/>
  <c r="I221" i="1" s="1"/>
  <c r="H223" i="1" s="1"/>
  <c r="Q220" i="1"/>
  <c r="Q221" i="1" s="1"/>
  <c r="P223" i="1" s="1"/>
  <c r="G220" i="1"/>
  <c r="G221" i="1" s="1"/>
  <c r="O220" i="1"/>
  <c r="O221" i="1" s="1"/>
  <c r="N223" i="1" s="1"/>
  <c r="K220" i="1"/>
  <c r="K221" i="1" s="1"/>
  <c r="J223" i="1" s="1"/>
  <c r="M220" i="1"/>
  <c r="M221" i="1" s="1"/>
  <c r="L223" i="1" s="1"/>
</calcChain>
</file>

<file path=xl/sharedStrings.xml><?xml version="1.0" encoding="utf-8"?>
<sst xmlns="http://schemas.openxmlformats.org/spreadsheetml/2006/main" count="321" uniqueCount="67">
  <si>
    <t>Total Entire Bid</t>
  </si>
  <si>
    <t>Estimate Total</t>
  </si>
  <si>
    <t>Total Price</t>
  </si>
  <si>
    <t>Unit Price</t>
  </si>
  <si>
    <t>Description</t>
  </si>
  <si>
    <t>Unit</t>
  </si>
  <si>
    <t xml:space="preserve">Quantity </t>
  </si>
  <si>
    <t>Item</t>
  </si>
  <si>
    <t>Ref. #</t>
  </si>
  <si>
    <t>Contractor 6</t>
  </si>
  <si>
    <t>Contractor 5</t>
  </si>
  <si>
    <t>Contractor 4</t>
  </si>
  <si>
    <t>Contractor 3</t>
  </si>
  <si>
    <t>Contractor 2</t>
  </si>
  <si>
    <t>Contractor 1</t>
  </si>
  <si>
    <t>Pavement Planing 1.5" depth</t>
  </si>
  <si>
    <t>S.Y.</t>
  </si>
  <si>
    <t>Pavement Repair - After Removal of Any Soft Areas Found After Planing (excavate area and place 12' of 304 aggregate and 3" of asphalt) (Asphalt quantities included above)</t>
  </si>
  <si>
    <t>C.Y.</t>
  </si>
  <si>
    <t>Trench Repair  (approx. 175' x 4')(Excavate 3" of stone and pave 3" of Asphalt) (Asphalt quantities included above)</t>
  </si>
  <si>
    <t>Pavement Planing 3" depth</t>
  </si>
  <si>
    <t xml:space="preserve">Type: ODOT Spec 823 </t>
  </si>
  <si>
    <t xml:space="preserve">Width:  Varies, Approx. 21,070 S.Y. </t>
  </si>
  <si>
    <t>Paved Area: Approx 189,619 SF</t>
  </si>
  <si>
    <t>Contract Performance &amp; Payment Bond</t>
  </si>
  <si>
    <t>L.S.</t>
  </si>
  <si>
    <t>Mobilization</t>
  </si>
  <si>
    <t>Maintaining Traffic</t>
  </si>
  <si>
    <t>Pavement Planing (20' milled including radius)</t>
  </si>
  <si>
    <t>Asphalt concrete surface course PG 64-22, Type 1 (823) applied, spread and compacted at the average depth of 1.25 inches</t>
  </si>
  <si>
    <t>Asphalt intermediate course PG 64-22, Type 1 (823) applied, spread and compacted at the average depth of 0.5 inches</t>
  </si>
  <si>
    <t>Bituminous Tack Coat applied at 0.05 gallons per square yard</t>
  </si>
  <si>
    <t>Gal</t>
  </si>
  <si>
    <t>Bituminous Aggregate Base, (4" average compacted depth, includes 407 tack coat on vertical face)</t>
  </si>
  <si>
    <t>CY</t>
  </si>
  <si>
    <t>Subgrade Compaction</t>
  </si>
  <si>
    <t>SY</t>
  </si>
  <si>
    <t>Excavation 4" depth with material hauled off (various pavement repairs along edge)</t>
  </si>
  <si>
    <t xml:space="preserve">Type: ODOT Spec 823 with Various Pavement Repairs </t>
  </si>
  <si>
    <t>Width:  12.75 Feet     (Approx. 7540 S.Y. including radius and driveway work)</t>
  </si>
  <si>
    <t>Length:  5290 Feet or 1 Mile(s)</t>
  </si>
  <si>
    <t>Road 18 between Road B and Road 17B</t>
  </si>
  <si>
    <t>Seeding and Mulching</t>
  </si>
  <si>
    <t>Centerline, Stripe, Double Yellow, Type 1</t>
  </si>
  <si>
    <t>MI</t>
  </si>
  <si>
    <t>Edge Line, White, Type 1</t>
  </si>
  <si>
    <t>Railroad Symbol Marking with Stop Bar, Type 1</t>
  </si>
  <si>
    <t>EA</t>
  </si>
  <si>
    <t>24" Stop Line, Type 1</t>
  </si>
  <si>
    <t>LF</t>
  </si>
  <si>
    <t xml:space="preserve">Pavement Planing- 1.5" average depth entire road including bridge </t>
  </si>
  <si>
    <t>Asphalt intermediate course PG 64-22, Type 1 (823) applied, spread and compacted at the average depth of 1.5 inches</t>
  </si>
  <si>
    <t>Width:  22.5 Feet     (Approx. 4770 S.Y. including radius and driveway work)</t>
  </si>
  <si>
    <t>Length:  1900 Feet or 0.36 Mile(s)</t>
  </si>
  <si>
    <t>Jahns/Bales Road from RR to Napoleon Corp- HCE</t>
  </si>
  <si>
    <t>Lane Line, Type 1</t>
  </si>
  <si>
    <t>Bike Path Symbol</t>
  </si>
  <si>
    <t>School Symbol Marking</t>
  </si>
  <si>
    <t>Straight/Right Turn Combination Arrow</t>
  </si>
  <si>
    <t>Left Turn Arrow</t>
  </si>
  <si>
    <t>Decorative Crosswalk</t>
  </si>
  <si>
    <t>SF</t>
  </si>
  <si>
    <t>Pavement Planing- 1.5" average depth entire street including bike lane</t>
  </si>
  <si>
    <t>Pavement Planing ( 20' milled including raidus)</t>
  </si>
  <si>
    <t>Date</t>
  </si>
  <si>
    <t>HCE 2025 Road Improvement Project</t>
  </si>
  <si>
    <t>Fillable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</si>
</sst>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9">
    <font>
      <sz val="10"/>
      <name val="Arial"/>
    </font>
    <font>
      <sz val="10"/>
      <name val="Arial"/>
      <family val="2"/>
    </font>
    <font>
      <sz val="10"/>
      <name val="Gazette"/>
    </font>
    <font>
      <b/>
      <sz val="12"/>
      <name val="Arial"/>
      <family val="2"/>
    </font>
    <font>
      <b/>
      <sz val="10"/>
      <name val="Arial"/>
    </font>
    <font>
      <b/>
      <sz val="10"/>
      <name val="Arial"/>
      <family val="2"/>
    </font>
    <font>
      <u/>
      <sz val="10"/>
      <name val="Gazette"/>
    </font>
    <font>
      <b/>
      <sz val="10"/>
      <name val="Gazette"/>
    </font>
    <font>
      <b/>
      <sz val="10"/>
      <name val="Gaz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double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Dashed">
        <color indexed="64"/>
      </right>
      <top style="thin">
        <color indexed="64"/>
      </top>
      <bottom style="double">
        <color indexed="64"/>
      </bottom>
      <diagonal/>
    </border>
    <border>
      <left style="mediumDash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4" fontId="2" fillId="0" borderId="1" xfId="1" applyFont="1" applyFill="1" applyBorder="1" applyAlignment="1" applyProtection="1">
      <alignment wrapText="1"/>
    </xf>
    <xf numFmtId="44" fontId="0" fillId="0" borderId="2" xfId="1" applyFont="1" applyBorder="1" applyProtection="1">
      <protection locked="0"/>
    </xf>
    <xf numFmtId="44" fontId="2" fillId="0" borderId="3" xfId="1" applyFont="1" applyFill="1" applyBorder="1" applyAlignment="1" applyProtection="1">
      <alignment wrapText="1"/>
    </xf>
    <xf numFmtId="44" fontId="0" fillId="0" borderId="4" xfId="1" applyFont="1" applyBorder="1" applyProtection="1">
      <protection locked="0"/>
    </xf>
    <xf numFmtId="0" fontId="5" fillId="0" borderId="5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wrapText="1"/>
    </xf>
    <xf numFmtId="44" fontId="2" fillId="0" borderId="7" xfId="1" applyFont="1" applyFill="1" applyBorder="1" applyAlignment="1" applyProtection="1">
      <alignment wrapText="1"/>
    </xf>
    <xf numFmtId="44" fontId="2" fillId="0" borderId="8" xfId="1" applyFont="1" applyFill="1" applyBorder="1" applyAlignment="1" applyProtection="1">
      <alignment wrapText="1"/>
      <protection locked="0"/>
    </xf>
    <xf numFmtId="44" fontId="2" fillId="0" borderId="9" xfId="1" applyFont="1" applyFill="1" applyBorder="1" applyAlignment="1" applyProtection="1">
      <alignment wrapText="1"/>
    </xf>
    <xf numFmtId="44" fontId="2" fillId="0" borderId="10" xfId="1" applyFont="1" applyFill="1" applyBorder="1" applyAlignment="1" applyProtection="1">
      <alignment wrapText="1"/>
      <protection locked="0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44" fontId="2" fillId="0" borderId="13" xfId="1" applyFont="1" applyFill="1" applyBorder="1" applyAlignment="1" applyProtection="1">
      <alignment wrapText="1"/>
    </xf>
    <xf numFmtId="44" fontId="2" fillId="0" borderId="14" xfId="1" applyFont="1" applyFill="1" applyBorder="1" applyAlignment="1" applyProtection="1">
      <alignment wrapText="1"/>
      <protection locked="0"/>
    </xf>
    <xf numFmtId="44" fontId="2" fillId="0" borderId="15" xfId="1" applyFont="1" applyFill="1" applyBorder="1" applyAlignment="1" applyProtection="1">
      <alignment wrapText="1"/>
    </xf>
    <xf numFmtId="44" fontId="2" fillId="0" borderId="16" xfId="1" applyFont="1" applyFill="1" applyBorder="1" applyAlignment="1" applyProtection="1">
      <alignment wrapText="1"/>
      <protection locked="0"/>
    </xf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center" wrapText="1"/>
    </xf>
    <xf numFmtId="4" fontId="6" fillId="0" borderId="19" xfId="0" applyNumberFormat="1" applyFont="1" applyBorder="1" applyAlignment="1">
      <alignment horizontal="center"/>
    </xf>
    <xf numFmtId="4" fontId="6" fillId="0" borderId="20" xfId="0" applyNumberFormat="1" applyFont="1" applyBorder="1" applyAlignment="1">
      <alignment horizontal="center"/>
    </xf>
    <xf numFmtId="4" fontId="6" fillId="0" borderId="21" xfId="0" applyNumberFormat="1" applyFont="1" applyBorder="1" applyAlignment="1">
      <alignment horizontal="center"/>
    </xf>
    <xf numFmtId="4" fontId="6" fillId="0" borderId="22" xfId="0" applyNumberFormat="1" applyFont="1" applyBorder="1" applyAlignment="1">
      <alignment horizontal="center"/>
    </xf>
    <xf numFmtId="0" fontId="6" fillId="0" borderId="23" xfId="0" applyFont="1" applyBorder="1"/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" fillId="0" borderId="30" xfId="0" applyFont="1" applyBorder="1"/>
    <xf numFmtId="0" fontId="2" fillId="0" borderId="30" xfId="0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44" fontId="3" fillId="0" borderId="0" xfId="1" applyFont="1" applyFill="1" applyBorder="1" applyAlignment="1" applyProtection="1"/>
    <xf numFmtId="0" fontId="3" fillId="0" borderId="0" xfId="0" applyFont="1"/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64" fontId="7" fillId="2" borderId="0" xfId="0" applyNumberFormat="1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Improvements\2025\HCE-%202025%20Road%20Improvements\2025%20HCE%20Road%20Improvments-%20Fillable.xls" TargetMode="External"/><Relationship Id="rId1" Type="http://schemas.openxmlformats.org/officeDocument/2006/relationships/externalLinkPath" Target="2025%20HCE%20Road%20Improvments-%20Fill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antities"/>
      <sheetName val="Estimate"/>
      <sheetName val="BidForm"/>
      <sheetName val="Bid Tab"/>
      <sheetName val="Reference"/>
      <sheetName val="Bid Tab (2)"/>
    </sheetNames>
    <sheetDataSet>
      <sheetData sheetId="0">
        <row r="4">
          <cell r="C4" t="str">
            <v>Road 11C from Napoleon Corp to Road O</v>
          </cell>
        </row>
        <row r="5">
          <cell r="T5">
            <v>1</v>
          </cell>
          <cell r="AE5">
            <v>407</v>
          </cell>
          <cell r="AF5">
            <v>1560</v>
          </cell>
          <cell r="AG5" t="str">
            <v>Gal</v>
          </cell>
          <cell r="AR5" t="str">
            <v>Bituminous Tack Coat applied at 0.05 gallons per square yard</v>
          </cell>
        </row>
        <row r="6">
          <cell r="T6">
            <v>2</v>
          </cell>
          <cell r="AE6">
            <v>823</v>
          </cell>
          <cell r="AF6">
            <v>217</v>
          </cell>
          <cell r="AG6" t="str">
            <v>C.Y.</v>
          </cell>
          <cell r="AR6" t="str">
            <v>Asphalt intermediate course PG 64-22, Type 1 (823) applied, spread and compacted at the average depth of 0.5 inches</v>
          </cell>
        </row>
        <row r="7">
          <cell r="T7">
            <v>3</v>
          </cell>
          <cell r="AE7">
            <v>823</v>
          </cell>
          <cell r="AF7">
            <v>542</v>
          </cell>
          <cell r="AG7" t="str">
            <v>C.Y.</v>
          </cell>
          <cell r="AR7" t="str">
            <v>Asphalt concrete surface course PG 64-22, Type 1 (823) applied, spread and compacted at the average depth of 1.25 inches</v>
          </cell>
        </row>
        <row r="8">
          <cell r="T8">
            <v>3.0000100000000001</v>
          </cell>
          <cell r="AE8">
            <v>407</v>
          </cell>
          <cell r="AF8" t="str">
            <v/>
          </cell>
          <cell r="AG8" t="str">
            <v>Gal</v>
          </cell>
          <cell r="AR8" t="str">
            <v>Rubberized Latex Tack Coat (0.08 Gal./S.Y.)</v>
          </cell>
        </row>
        <row r="9">
          <cell r="T9">
            <v>3.0000200000000001</v>
          </cell>
          <cell r="AE9">
            <v>424</v>
          </cell>
          <cell r="AF9" t="str">
            <v/>
          </cell>
          <cell r="AG9" t="str">
            <v>C.Y.</v>
          </cell>
          <cell r="AR9" t="str">
            <v>Type B Smooth Seal Asphalt PG76-22, spread and compacted at the average depth of  inches</v>
          </cell>
        </row>
        <row r="10">
          <cell r="T10">
            <v>3.0000300000000002</v>
          </cell>
          <cell r="AE10">
            <v>617</v>
          </cell>
          <cell r="AF10" t="str">
            <v/>
          </cell>
          <cell r="AG10" t="str">
            <v>C.Y.</v>
          </cell>
          <cell r="AR10" t="str">
            <v>Stabilized crushed aggregate berm in place and compacted at the average depth of  inches</v>
          </cell>
        </row>
        <row r="11">
          <cell r="T11">
            <v>4</v>
          </cell>
          <cell r="AE11">
            <v>245</v>
          </cell>
          <cell r="AF11">
            <v>200</v>
          </cell>
          <cell r="AG11" t="str">
            <v>S.Y.</v>
          </cell>
          <cell r="AR11" t="str">
            <v>Pavement Planing ( 20' milled including raidus)</v>
          </cell>
        </row>
        <row r="12">
          <cell r="T12">
            <v>5</v>
          </cell>
          <cell r="AE12">
            <v>614</v>
          </cell>
          <cell r="AF12">
            <v>1</v>
          </cell>
          <cell r="AG12" t="str">
            <v>L.S.</v>
          </cell>
          <cell r="AR12" t="str">
            <v>Maintaining Traffic</v>
          </cell>
        </row>
        <row r="13">
          <cell r="T13">
            <v>6</v>
          </cell>
          <cell r="AE13">
            <v>624</v>
          </cell>
          <cell r="AF13">
            <v>1</v>
          </cell>
          <cell r="AG13" t="str">
            <v>L.S.</v>
          </cell>
          <cell r="AR13" t="str">
            <v>Mobilization</v>
          </cell>
        </row>
        <row r="14">
          <cell r="T14">
            <v>7</v>
          </cell>
          <cell r="AE14">
            <v>103.05</v>
          </cell>
          <cell r="AF14">
            <v>1</v>
          </cell>
          <cell r="AG14" t="str">
            <v>L.S.</v>
          </cell>
          <cell r="AR14" t="str">
            <v>Contract Performance &amp; Payment Bond</v>
          </cell>
        </row>
        <row r="15">
          <cell r="T15">
            <v>7.0000099999999996</v>
          </cell>
          <cell r="AE15" t="str">
            <v/>
          </cell>
          <cell r="AF15" t="str">
            <v/>
          </cell>
          <cell r="AG15" t="str">
            <v/>
          </cell>
          <cell r="AR15" t="str">
            <v/>
          </cell>
        </row>
        <row r="16">
          <cell r="T16">
            <v>7.0000199999999992</v>
          </cell>
          <cell r="AE16" t="str">
            <v/>
          </cell>
          <cell r="AF16" t="str">
            <v/>
          </cell>
          <cell r="AG16" t="str">
            <v/>
          </cell>
          <cell r="AR16" t="str">
            <v/>
          </cell>
        </row>
        <row r="17">
          <cell r="T17">
            <v>7.0000299999999989</v>
          </cell>
          <cell r="AE17" t="str">
            <v/>
          </cell>
          <cell r="AF17" t="str">
            <v/>
          </cell>
          <cell r="AG17" t="str">
            <v/>
          </cell>
          <cell r="AR17" t="str">
            <v/>
          </cell>
        </row>
        <row r="18">
          <cell r="T18">
            <v>7.0000399999999985</v>
          </cell>
          <cell r="AE18" t="str">
            <v/>
          </cell>
          <cell r="AF18" t="str">
            <v/>
          </cell>
          <cell r="AG18" t="str">
            <v/>
          </cell>
          <cell r="AR18" t="str">
            <v/>
          </cell>
        </row>
        <row r="19">
          <cell r="T19">
            <v>7.0000499999999981</v>
          </cell>
          <cell r="AE19" t="str">
            <v/>
          </cell>
          <cell r="AF19" t="str">
            <v/>
          </cell>
          <cell r="AG19" t="str">
            <v/>
          </cell>
          <cell r="AR19" t="str">
            <v/>
          </cell>
        </row>
        <row r="20">
          <cell r="T20">
            <v>7.0000599999999977</v>
          </cell>
          <cell r="AE20" t="str">
            <v/>
          </cell>
          <cell r="AF20" t="str">
            <v/>
          </cell>
          <cell r="AG20" t="str">
            <v/>
          </cell>
          <cell r="AR20" t="str">
            <v/>
          </cell>
        </row>
        <row r="22">
          <cell r="AB22" t="str">
            <v>Length:  6355 Feet or 1.2 Mile(s)</v>
          </cell>
        </row>
        <row r="23">
          <cell r="AB23" t="str">
            <v>Width:  22 Feet     (Approx. 15595 S.Y. including radius and driveway work)</v>
          </cell>
        </row>
        <row r="24">
          <cell r="AB24" t="str">
            <v xml:space="preserve">Type: ODOT Spec 823 </v>
          </cell>
        </row>
        <row r="35">
          <cell r="C35" t="str">
            <v>Road O from Road 11C to US 6 (includes old Road O)</v>
          </cell>
        </row>
        <row r="36">
          <cell r="T36">
            <v>1</v>
          </cell>
          <cell r="AE36">
            <v>407</v>
          </cell>
          <cell r="AF36">
            <v>3050</v>
          </cell>
          <cell r="AG36" t="str">
            <v>Gal</v>
          </cell>
          <cell r="AR36" t="str">
            <v>Bituminous Tack Coat applied at 0.05 gallons per square yard</v>
          </cell>
        </row>
        <row r="37">
          <cell r="T37">
            <v>2</v>
          </cell>
          <cell r="AE37">
            <v>823</v>
          </cell>
          <cell r="AF37">
            <v>424</v>
          </cell>
          <cell r="AG37" t="str">
            <v>C.Y.</v>
          </cell>
          <cell r="AR37" t="str">
            <v>Asphalt intermediate course PG 64-22, Type 1 (823) applied, spread and compacted at the average depth of 0.5 inches</v>
          </cell>
        </row>
        <row r="38">
          <cell r="T38">
            <v>3</v>
          </cell>
          <cell r="AE38">
            <v>823</v>
          </cell>
          <cell r="AF38">
            <v>1058</v>
          </cell>
          <cell r="AG38" t="str">
            <v>C.Y.</v>
          </cell>
          <cell r="AR38" t="str">
            <v>Asphalt concrete surface course PG 64-22, Type 1 (823) applied, spread and compacted at the average depth of 1.25 inches</v>
          </cell>
        </row>
        <row r="39">
          <cell r="T39">
            <v>3.0000100000000001</v>
          </cell>
          <cell r="AE39">
            <v>407</v>
          </cell>
          <cell r="AF39" t="str">
            <v/>
          </cell>
          <cell r="AG39" t="str">
            <v>Gal</v>
          </cell>
          <cell r="AR39" t="str">
            <v>Rubberized Latex Tack Coat (0.08 Gal./S.Y.)</v>
          </cell>
        </row>
        <row r="40">
          <cell r="T40">
            <v>3.0000200000000001</v>
          </cell>
          <cell r="AE40">
            <v>424</v>
          </cell>
          <cell r="AF40" t="str">
            <v/>
          </cell>
          <cell r="AG40" t="str">
            <v>C.Y.</v>
          </cell>
          <cell r="AR40" t="str">
            <v>Type B Smooth Seal Asphalt PG76-22, spread and compacted at the average depth of  inches</v>
          </cell>
        </row>
        <row r="41">
          <cell r="T41">
            <v>3.0000300000000002</v>
          </cell>
          <cell r="AE41">
            <v>617</v>
          </cell>
          <cell r="AF41" t="str">
            <v/>
          </cell>
          <cell r="AG41" t="str">
            <v>C.Y.</v>
          </cell>
          <cell r="AR41" t="str">
            <v>Stabilized crushed aggregate berm in place and compacted at the average depth of  inches</v>
          </cell>
        </row>
        <row r="42">
          <cell r="T42">
            <v>4</v>
          </cell>
          <cell r="AE42">
            <v>245</v>
          </cell>
          <cell r="AF42">
            <v>170</v>
          </cell>
          <cell r="AG42" t="str">
            <v>S.Y.</v>
          </cell>
          <cell r="AR42" t="str">
            <v>Pavement Planing ( 20' milled including raidus)</v>
          </cell>
        </row>
        <row r="43">
          <cell r="T43">
            <v>5</v>
          </cell>
          <cell r="AE43">
            <v>614</v>
          </cell>
          <cell r="AF43">
            <v>1</v>
          </cell>
          <cell r="AG43" t="str">
            <v>L.S.</v>
          </cell>
          <cell r="AR43" t="str">
            <v>Maintaining Traffic</v>
          </cell>
        </row>
        <row r="44">
          <cell r="T44">
            <v>6</v>
          </cell>
          <cell r="AE44">
            <v>624</v>
          </cell>
          <cell r="AF44">
            <v>1</v>
          </cell>
          <cell r="AG44" t="str">
            <v>L.S.</v>
          </cell>
          <cell r="AR44" t="str">
            <v>Mobilization</v>
          </cell>
        </row>
        <row r="45">
          <cell r="T45">
            <v>7</v>
          </cell>
          <cell r="AE45">
            <v>103.05</v>
          </cell>
          <cell r="AF45">
            <v>1</v>
          </cell>
          <cell r="AG45" t="str">
            <v>L.S.</v>
          </cell>
          <cell r="AR45" t="str">
            <v>Contract Performance &amp; Payment Bond</v>
          </cell>
        </row>
        <row r="46">
          <cell r="T46">
            <v>7.0000099999999996</v>
          </cell>
          <cell r="AE46" t="str">
            <v/>
          </cell>
          <cell r="AF46" t="str">
            <v/>
          </cell>
          <cell r="AG46" t="str">
            <v/>
          </cell>
          <cell r="AR46" t="str">
            <v/>
          </cell>
        </row>
        <row r="47">
          <cell r="T47">
            <v>7.0000199999999992</v>
          </cell>
          <cell r="AE47" t="str">
            <v/>
          </cell>
          <cell r="AF47" t="str">
            <v/>
          </cell>
          <cell r="AG47" t="str">
            <v/>
          </cell>
          <cell r="AR47" t="str">
            <v/>
          </cell>
        </row>
        <row r="48">
          <cell r="T48">
            <v>7.0000299999999989</v>
          </cell>
          <cell r="AE48" t="str">
            <v/>
          </cell>
          <cell r="AF48" t="str">
            <v/>
          </cell>
          <cell r="AG48" t="str">
            <v/>
          </cell>
          <cell r="AR48" t="str">
            <v/>
          </cell>
        </row>
        <row r="49">
          <cell r="T49">
            <v>7.0000399999999985</v>
          </cell>
          <cell r="AE49" t="str">
            <v/>
          </cell>
          <cell r="AF49" t="str">
            <v/>
          </cell>
          <cell r="AG49" t="str">
            <v/>
          </cell>
          <cell r="AR49" t="str">
            <v/>
          </cell>
        </row>
        <row r="50">
          <cell r="T50">
            <v>7.0000499999999981</v>
          </cell>
          <cell r="AE50" t="str">
            <v/>
          </cell>
          <cell r="AF50" t="str">
            <v/>
          </cell>
          <cell r="AG50" t="str">
            <v/>
          </cell>
          <cell r="AR50" t="str">
            <v/>
          </cell>
        </row>
        <row r="51">
          <cell r="T51">
            <v>7.0000599999999977</v>
          </cell>
          <cell r="AE51" t="str">
            <v/>
          </cell>
          <cell r="AF51" t="str">
            <v/>
          </cell>
          <cell r="AG51" t="str">
            <v/>
          </cell>
          <cell r="AR51" t="str">
            <v/>
          </cell>
        </row>
        <row r="53">
          <cell r="AB53" t="str">
            <v>Length:  12425 Feet or 2.35 Mile(s)</v>
          </cell>
        </row>
        <row r="54">
          <cell r="AB54" t="str">
            <v>Width:  22 Feet     (Approx. 30470 S.Y. including radius and driveway work)</v>
          </cell>
        </row>
        <row r="55">
          <cell r="AB55" t="str">
            <v xml:space="preserve">Type: ODOT Spec 823 </v>
          </cell>
        </row>
        <row r="66">
          <cell r="C66" t="str">
            <v>Road 15 from US 6 to Road S</v>
          </cell>
        </row>
        <row r="67">
          <cell r="T67">
            <v>1</v>
          </cell>
          <cell r="AE67">
            <v>407</v>
          </cell>
          <cell r="AF67">
            <v>2700</v>
          </cell>
          <cell r="AG67" t="str">
            <v>Gal</v>
          </cell>
          <cell r="AR67" t="str">
            <v>Bituminous Tack Coat applied at 0.05 gallons per square yard</v>
          </cell>
        </row>
        <row r="68">
          <cell r="T68">
            <v>2</v>
          </cell>
          <cell r="AE68">
            <v>823</v>
          </cell>
          <cell r="AF68">
            <v>375</v>
          </cell>
          <cell r="AG68" t="str">
            <v>C.Y.</v>
          </cell>
          <cell r="AR68" t="str">
            <v>Asphalt intermediate course PG 64-22, Type 1 (823) applied, spread and compacted at the average depth of 0.5 inches</v>
          </cell>
        </row>
        <row r="69">
          <cell r="T69">
            <v>3</v>
          </cell>
          <cell r="AE69">
            <v>823</v>
          </cell>
          <cell r="AF69">
            <v>936</v>
          </cell>
          <cell r="AG69" t="str">
            <v>C.Y.</v>
          </cell>
          <cell r="AR69" t="str">
            <v>Asphalt concrete surface course PG 64-22, Type 1 (823) applied, spread and compacted at the average depth of 1.25 inches</v>
          </cell>
        </row>
        <row r="70">
          <cell r="T70">
            <v>3.0000100000000001</v>
          </cell>
          <cell r="AE70">
            <v>407</v>
          </cell>
          <cell r="AF70" t="str">
            <v/>
          </cell>
          <cell r="AG70" t="str">
            <v>Gal</v>
          </cell>
          <cell r="AR70" t="str">
            <v>Rubberized Latex Tack Coat (0.08 Gal./S.Y.)</v>
          </cell>
        </row>
        <row r="71">
          <cell r="T71">
            <v>3.0000200000000001</v>
          </cell>
          <cell r="AE71">
            <v>424</v>
          </cell>
          <cell r="AF71" t="str">
            <v/>
          </cell>
          <cell r="AG71" t="str">
            <v>C.Y.</v>
          </cell>
          <cell r="AR71" t="str">
            <v>Type B Smooth Seal Asphalt PG76-22, spread and compacted at the average depth of  inches</v>
          </cell>
        </row>
        <row r="72">
          <cell r="T72">
            <v>3.0000300000000002</v>
          </cell>
          <cell r="AE72">
            <v>617</v>
          </cell>
          <cell r="AF72" t="str">
            <v/>
          </cell>
          <cell r="AG72" t="str">
            <v>C.Y.</v>
          </cell>
          <cell r="AR72" t="str">
            <v>Stabilized crushed aggregate berm in place and compacted at the average depth of  inches</v>
          </cell>
        </row>
        <row r="73">
          <cell r="T73">
            <v>4</v>
          </cell>
          <cell r="AE73">
            <v>245</v>
          </cell>
          <cell r="AF73">
            <v>320</v>
          </cell>
          <cell r="AG73" t="str">
            <v>S.Y.</v>
          </cell>
          <cell r="AR73" t="str">
            <v>Pavement Planing ( 20' milled including raidus)</v>
          </cell>
        </row>
        <row r="74">
          <cell r="T74">
            <v>5</v>
          </cell>
          <cell r="AE74">
            <v>614</v>
          </cell>
          <cell r="AF74">
            <v>1</v>
          </cell>
          <cell r="AG74" t="str">
            <v>L.S.</v>
          </cell>
          <cell r="AR74" t="str">
            <v>Maintaining Traffic</v>
          </cell>
        </row>
        <row r="75">
          <cell r="T75">
            <v>6</v>
          </cell>
          <cell r="AE75">
            <v>624</v>
          </cell>
          <cell r="AF75">
            <v>1</v>
          </cell>
          <cell r="AG75" t="str">
            <v>L.S.</v>
          </cell>
          <cell r="AR75" t="str">
            <v>Mobilization</v>
          </cell>
        </row>
        <row r="76">
          <cell r="T76">
            <v>7</v>
          </cell>
          <cell r="AE76">
            <v>103.05</v>
          </cell>
          <cell r="AF76">
            <v>1</v>
          </cell>
          <cell r="AG76" t="str">
            <v>L.S.</v>
          </cell>
          <cell r="AR76" t="str">
            <v>Contract Performance &amp; Payment Bond</v>
          </cell>
        </row>
        <row r="77">
          <cell r="T77">
            <v>7.0000099999999996</v>
          </cell>
          <cell r="AE77" t="str">
            <v/>
          </cell>
          <cell r="AF77" t="str">
            <v/>
          </cell>
          <cell r="AG77" t="str">
            <v/>
          </cell>
          <cell r="AR77" t="str">
            <v/>
          </cell>
        </row>
        <row r="78">
          <cell r="T78">
            <v>7.0000199999999992</v>
          </cell>
          <cell r="AE78" t="str">
            <v/>
          </cell>
          <cell r="AF78" t="str">
            <v/>
          </cell>
          <cell r="AG78" t="str">
            <v/>
          </cell>
          <cell r="AR78" t="str">
            <v/>
          </cell>
        </row>
        <row r="79">
          <cell r="T79">
            <v>7.0000299999999989</v>
          </cell>
          <cell r="AE79" t="str">
            <v/>
          </cell>
          <cell r="AF79" t="str">
            <v/>
          </cell>
          <cell r="AG79" t="str">
            <v/>
          </cell>
          <cell r="AR79" t="str">
            <v/>
          </cell>
        </row>
        <row r="80">
          <cell r="T80">
            <v>7.0000399999999985</v>
          </cell>
          <cell r="AE80" t="str">
            <v/>
          </cell>
          <cell r="AF80" t="str">
            <v/>
          </cell>
          <cell r="AG80" t="str">
            <v/>
          </cell>
          <cell r="AR80" t="str">
            <v/>
          </cell>
        </row>
        <row r="81">
          <cell r="T81">
            <v>7.0000499999999981</v>
          </cell>
          <cell r="AE81" t="str">
            <v/>
          </cell>
          <cell r="AF81" t="str">
            <v/>
          </cell>
          <cell r="AG81" t="str">
            <v/>
          </cell>
          <cell r="AR81" t="str">
            <v/>
          </cell>
        </row>
        <row r="82">
          <cell r="T82">
            <v>7.0000599999999977</v>
          </cell>
          <cell r="AE82" t="str">
            <v/>
          </cell>
          <cell r="AF82" t="str">
            <v/>
          </cell>
          <cell r="AG82" t="str">
            <v/>
          </cell>
          <cell r="AR82" t="str">
            <v/>
          </cell>
        </row>
        <row r="84">
          <cell r="AB84" t="str">
            <v>Length:  11725 Feet or 2.22 Mile(s)</v>
          </cell>
        </row>
        <row r="85">
          <cell r="AB85" t="str">
            <v>Width:  20.5 Feet     (Approx. 26960 S.Y. including radius and driveway work)</v>
          </cell>
        </row>
        <row r="86">
          <cell r="AB86" t="str">
            <v xml:space="preserve">Type: ODOT Spec 823 </v>
          </cell>
        </row>
        <row r="97">
          <cell r="C97" t="str">
            <v>Bales Road from Westmoreland to Glenwood- City of Napoleon</v>
          </cell>
        </row>
        <row r="115">
          <cell r="AB115" t="str">
            <v>Length:  2870 Feet or 0.54 Mile(s)</v>
          </cell>
        </row>
        <row r="116">
          <cell r="AB116" t="str">
            <v>Width:  21.5 Feet     (Approx. 6885 S.Y. including radius and driveway work)</v>
          </cell>
        </row>
        <row r="117">
          <cell r="AB117" t="str">
            <v xml:space="preserve">Type: ODOT Spec 823 </v>
          </cell>
        </row>
        <row r="129">
          <cell r="T129">
            <v>1</v>
          </cell>
          <cell r="AE129">
            <v>407</v>
          </cell>
          <cell r="AF129">
            <v>480</v>
          </cell>
          <cell r="AG129" t="str">
            <v>Gal</v>
          </cell>
          <cell r="AR129" t="str">
            <v>Bituminous Tack Coat applied at 0.05 gallons per square yard</v>
          </cell>
        </row>
        <row r="130">
          <cell r="T130">
            <v>2</v>
          </cell>
          <cell r="AE130">
            <v>823</v>
          </cell>
          <cell r="AF130">
            <v>199</v>
          </cell>
          <cell r="AG130" t="str">
            <v>C.Y.</v>
          </cell>
          <cell r="AR130" t="str">
            <v>Asphalt intermediate course PG 64-22, Type 1 (823) applied, spread and compacted at the average depth of 1.5 inches</v>
          </cell>
        </row>
        <row r="131">
          <cell r="T131">
            <v>2.0000100000000001</v>
          </cell>
          <cell r="AE131">
            <v>823</v>
          </cell>
          <cell r="AF131" t="str">
            <v/>
          </cell>
          <cell r="AG131" t="str">
            <v>C.Y.</v>
          </cell>
          <cell r="AR131" t="str">
            <v>Asphalt concrete surface course PG 64-22, Type 1 (823) applied, spread and compacted at the average depth of  inches</v>
          </cell>
        </row>
        <row r="132">
          <cell r="T132">
            <v>2.0000200000000001</v>
          </cell>
          <cell r="AE132">
            <v>407</v>
          </cell>
          <cell r="AF132" t="str">
            <v/>
          </cell>
          <cell r="AG132" t="str">
            <v>Gal</v>
          </cell>
          <cell r="AR132" t="str">
            <v>Rubberized Latex Tack Coat (0.08 Gal./S.Y.)</v>
          </cell>
        </row>
        <row r="133">
          <cell r="T133">
            <v>2.0000300000000002</v>
          </cell>
          <cell r="AE133">
            <v>424</v>
          </cell>
          <cell r="AF133" t="str">
            <v/>
          </cell>
          <cell r="AG133" t="str">
            <v>C.Y.</v>
          </cell>
          <cell r="AR133" t="str">
            <v>Type B Smooth Seal Asphalt PG76-22, spread and compacted at the average depth of  inches</v>
          </cell>
        </row>
        <row r="134">
          <cell r="T134">
            <v>2.0000400000000003</v>
          </cell>
          <cell r="AE134">
            <v>617</v>
          </cell>
          <cell r="AF134" t="str">
            <v/>
          </cell>
          <cell r="AG134" t="str">
            <v>C.Y.</v>
          </cell>
          <cell r="AR134" t="str">
            <v>Stabilized crushed aggregate berm in place and compacted at the average depth of  inches</v>
          </cell>
        </row>
        <row r="135">
          <cell r="T135">
            <v>3</v>
          </cell>
          <cell r="AE135">
            <v>245</v>
          </cell>
          <cell r="AF135">
            <v>4745</v>
          </cell>
          <cell r="AG135" t="str">
            <v>S.Y.</v>
          </cell>
          <cell r="AR135" t="str">
            <v>Pavement Planing ( 20' milled including raidus)</v>
          </cell>
        </row>
        <row r="136">
          <cell r="T136">
            <v>4</v>
          </cell>
          <cell r="AE136">
            <v>614</v>
          </cell>
          <cell r="AF136">
            <v>1</v>
          </cell>
          <cell r="AG136" t="str">
            <v>L.S.</v>
          </cell>
          <cell r="AR136" t="str">
            <v>Maintaining Traffic</v>
          </cell>
        </row>
        <row r="137">
          <cell r="T137">
            <v>5</v>
          </cell>
          <cell r="AE137">
            <v>624</v>
          </cell>
          <cell r="AF137">
            <v>1</v>
          </cell>
          <cell r="AG137" t="str">
            <v>L.S.</v>
          </cell>
          <cell r="AR137" t="str">
            <v>Mobilization</v>
          </cell>
        </row>
        <row r="138">
          <cell r="T138">
            <v>6</v>
          </cell>
          <cell r="AE138">
            <v>103.05</v>
          </cell>
          <cell r="AF138">
            <v>1</v>
          </cell>
          <cell r="AG138" t="str">
            <v>L.S.</v>
          </cell>
          <cell r="AR138" t="str">
            <v>Contract Performance &amp; Payment Bond</v>
          </cell>
        </row>
        <row r="139">
          <cell r="T139">
            <v>6.0000099999999996</v>
          </cell>
          <cell r="AE139" t="str">
            <v/>
          </cell>
          <cell r="AF139" t="str">
            <v/>
          </cell>
          <cell r="AG139" t="str">
            <v/>
          </cell>
          <cell r="AR139" t="str">
            <v/>
          </cell>
        </row>
        <row r="140">
          <cell r="T140">
            <v>6.0000199999999992</v>
          </cell>
          <cell r="AE140" t="str">
            <v/>
          </cell>
          <cell r="AF140" t="str">
            <v/>
          </cell>
          <cell r="AG140" t="str">
            <v/>
          </cell>
          <cell r="AR140" t="str">
            <v/>
          </cell>
        </row>
        <row r="141">
          <cell r="T141">
            <v>6.0000299999999989</v>
          </cell>
          <cell r="AE141" t="str">
            <v/>
          </cell>
          <cell r="AF141" t="str">
            <v/>
          </cell>
          <cell r="AG141" t="str">
            <v/>
          </cell>
          <cell r="AR141" t="str">
            <v/>
          </cell>
        </row>
        <row r="142">
          <cell r="T142">
            <v>6.0000399999999985</v>
          </cell>
          <cell r="AE142" t="str">
            <v/>
          </cell>
          <cell r="AF142" t="str">
            <v/>
          </cell>
          <cell r="AG142" t="str">
            <v/>
          </cell>
          <cell r="AR142" t="str">
            <v/>
          </cell>
        </row>
        <row r="143">
          <cell r="T143">
            <v>6.0000499999999981</v>
          </cell>
          <cell r="AE143" t="str">
            <v/>
          </cell>
          <cell r="AF143" t="str">
            <v/>
          </cell>
          <cell r="AG143" t="str">
            <v/>
          </cell>
          <cell r="AR143" t="str">
            <v/>
          </cell>
        </row>
        <row r="144">
          <cell r="T144">
            <v>6.0000599999999977</v>
          </cell>
          <cell r="AE144" t="str">
            <v/>
          </cell>
          <cell r="AF144" t="str">
            <v/>
          </cell>
          <cell r="AG144" t="str">
            <v/>
          </cell>
          <cell r="AR144" t="str">
            <v/>
          </cell>
        </row>
        <row r="160">
          <cell r="T160">
            <v>0</v>
          </cell>
          <cell r="AE160">
            <v>202</v>
          </cell>
          <cell r="AF160" t="str">
            <v/>
          </cell>
          <cell r="AG160" t="str">
            <v>EA</v>
          </cell>
          <cell r="AR160" t="str">
            <v>Remove &amp; Relocate Mailbox/Paperbox</v>
          </cell>
        </row>
        <row r="161">
          <cell r="T161">
            <v>1</v>
          </cell>
          <cell r="AE161">
            <v>203</v>
          </cell>
          <cell r="AF161">
            <v>33</v>
          </cell>
          <cell r="AG161" t="str">
            <v>CY</v>
          </cell>
          <cell r="AR161" t="str">
            <v>Excavation (0.5' Widening  and Mailbox Turnout)</v>
          </cell>
        </row>
        <row r="162">
          <cell r="T162">
            <v>2</v>
          </cell>
          <cell r="AE162">
            <v>204</v>
          </cell>
          <cell r="AF162">
            <v>295</v>
          </cell>
          <cell r="AG162" t="str">
            <v>SY</v>
          </cell>
          <cell r="AR162" t="str">
            <v>Subgrade Compaction</v>
          </cell>
        </row>
        <row r="163">
          <cell r="T163">
            <v>3</v>
          </cell>
          <cell r="AE163">
            <v>301</v>
          </cell>
          <cell r="AF163">
            <v>33</v>
          </cell>
          <cell r="AG163" t="str">
            <v>CY</v>
          </cell>
          <cell r="AR163" t="str">
            <v>Bituminous Aggregate Base, (4" average compacted depth, includes 407 tack coat on vertical face)</v>
          </cell>
        </row>
        <row r="164">
          <cell r="T164">
            <v>4</v>
          </cell>
          <cell r="AE164">
            <v>407</v>
          </cell>
          <cell r="AF164">
            <v>750</v>
          </cell>
          <cell r="AG164" t="str">
            <v>Gal</v>
          </cell>
          <cell r="AR164" t="str">
            <v>Bituminous Tack Coat applied at 0.05 gallons per square yard</v>
          </cell>
        </row>
        <row r="165">
          <cell r="T165">
            <v>5</v>
          </cell>
          <cell r="AE165">
            <v>823</v>
          </cell>
          <cell r="AF165">
            <v>105</v>
          </cell>
          <cell r="AG165" t="str">
            <v>C.Y.</v>
          </cell>
          <cell r="AR165" t="str">
            <v>Asphalt intermediate course PG 64-22, Type 1 (823) applied, spread and compacted at the average depth of 0.5 inches</v>
          </cell>
        </row>
        <row r="166">
          <cell r="T166">
            <v>6</v>
          </cell>
          <cell r="AE166">
            <v>823</v>
          </cell>
          <cell r="AF166">
            <v>262</v>
          </cell>
          <cell r="AG166" t="str">
            <v>C.Y.</v>
          </cell>
          <cell r="AR166" t="str">
            <v>Asphalt concrete surface course PG 64-22, Type 1 (823) applied, spread and compacted at the average depth of 1.25 inches</v>
          </cell>
        </row>
        <row r="167">
          <cell r="T167">
            <v>6.0000099999999996</v>
          </cell>
          <cell r="AE167">
            <v>407</v>
          </cell>
          <cell r="AF167" t="str">
            <v/>
          </cell>
          <cell r="AG167" t="str">
            <v>Gal</v>
          </cell>
          <cell r="AR167" t="str">
            <v>Rubberized Latex Tack Coat (0.08 Gal./S.Y.)</v>
          </cell>
        </row>
        <row r="168">
          <cell r="T168">
            <v>6.0000199999999992</v>
          </cell>
          <cell r="AE168">
            <v>424</v>
          </cell>
          <cell r="AF168" t="str">
            <v/>
          </cell>
          <cell r="AG168" t="str">
            <v>C.Y.</v>
          </cell>
          <cell r="AR168" t="str">
            <v>Type B Smooth Seal Asphalt PG76-22, spread and compacted at the average depth of  inches</v>
          </cell>
        </row>
        <row r="169">
          <cell r="T169">
            <v>6.0000299999999989</v>
          </cell>
          <cell r="AE169">
            <v>617</v>
          </cell>
          <cell r="AF169" t="str">
            <v/>
          </cell>
          <cell r="AG169" t="str">
            <v>CY</v>
          </cell>
          <cell r="AR169" t="str">
            <v>Stabilized crushed aggregate berm in place and compacted at the average depth of  inches</v>
          </cell>
        </row>
        <row r="170">
          <cell r="T170">
            <v>7</v>
          </cell>
          <cell r="AE170">
            <v>254</v>
          </cell>
          <cell r="AF170">
            <v>190</v>
          </cell>
          <cell r="AG170" t="str">
            <v>S.Y.</v>
          </cell>
          <cell r="AR170" t="str">
            <v>Pavement Planing (20' milled including radius)</v>
          </cell>
        </row>
        <row r="171">
          <cell r="T171">
            <v>8</v>
          </cell>
          <cell r="AE171">
            <v>614</v>
          </cell>
          <cell r="AF171">
            <v>1</v>
          </cell>
          <cell r="AG171" t="str">
            <v>L.S.</v>
          </cell>
          <cell r="AR171" t="str">
            <v>Maintaining Traffic</v>
          </cell>
        </row>
        <row r="172">
          <cell r="T172">
            <v>9</v>
          </cell>
          <cell r="AE172">
            <v>624</v>
          </cell>
          <cell r="AF172">
            <v>1</v>
          </cell>
          <cell r="AG172" t="str">
            <v>L.S.</v>
          </cell>
          <cell r="AR172" t="str">
            <v>Mobilization</v>
          </cell>
        </row>
        <row r="173">
          <cell r="T173">
            <v>10</v>
          </cell>
          <cell r="AE173">
            <v>103.05</v>
          </cell>
          <cell r="AF173">
            <v>1</v>
          </cell>
          <cell r="AG173" t="str">
            <v>L.S.</v>
          </cell>
          <cell r="AR173" t="str">
            <v>Contract Performance &amp; Payment Bond</v>
          </cell>
        </row>
        <row r="174">
          <cell r="T174">
            <v>10.00001</v>
          </cell>
          <cell r="AE174" t="str">
            <v/>
          </cell>
          <cell r="AF174" t="str">
            <v/>
          </cell>
          <cell r="AG174" t="str">
            <v/>
          </cell>
          <cell r="AR174" t="str">
            <v/>
          </cell>
        </row>
        <row r="175">
          <cell r="T175">
            <v>10.000019999999999</v>
          </cell>
          <cell r="AE175" t="str">
            <v/>
          </cell>
          <cell r="AF175" t="str">
            <v/>
          </cell>
          <cell r="AG175" t="str">
            <v/>
          </cell>
          <cell r="AR175" t="str">
            <v/>
          </cell>
        </row>
        <row r="190">
          <cell r="C190" t="str">
            <v>Road M between SR 109 and Road 7</v>
          </cell>
        </row>
        <row r="191">
          <cell r="T191">
            <v>0</v>
          </cell>
          <cell r="AE191">
            <v>202</v>
          </cell>
          <cell r="AF191" t="str">
            <v/>
          </cell>
          <cell r="AG191" t="str">
            <v>EA</v>
          </cell>
          <cell r="AR191" t="str">
            <v>Remove &amp; Relocate Mailbox/Paperbox</v>
          </cell>
        </row>
        <row r="192">
          <cell r="T192">
            <v>1</v>
          </cell>
          <cell r="AE192">
            <v>203</v>
          </cell>
          <cell r="AF192">
            <v>52</v>
          </cell>
          <cell r="AG192" t="str">
            <v>CY</v>
          </cell>
          <cell r="AR192" t="str">
            <v>Excavation (0.4' Widening  and Mailbox Turnout)</v>
          </cell>
        </row>
        <row r="193">
          <cell r="T193">
            <v>2</v>
          </cell>
          <cell r="AE193">
            <v>204</v>
          </cell>
          <cell r="AF193">
            <v>470</v>
          </cell>
          <cell r="AG193" t="str">
            <v>SY</v>
          </cell>
          <cell r="AR193" t="str">
            <v>Subgrade Compaction</v>
          </cell>
        </row>
        <row r="194">
          <cell r="T194">
            <v>3</v>
          </cell>
          <cell r="AE194">
            <v>301</v>
          </cell>
          <cell r="AF194">
            <v>52</v>
          </cell>
          <cell r="AG194" t="str">
            <v>CY</v>
          </cell>
          <cell r="AR194" t="str">
            <v>Bituminous Aggregate Base, (4" average compacted depth, includes 407 tack coat on vertical face)</v>
          </cell>
        </row>
        <row r="195">
          <cell r="T195">
            <v>4</v>
          </cell>
          <cell r="AE195">
            <v>407</v>
          </cell>
          <cell r="AF195">
            <v>2180</v>
          </cell>
          <cell r="AG195" t="str">
            <v>Gal</v>
          </cell>
          <cell r="AR195" t="str">
            <v>Bituminous Tack Coat applied at 0.05 gallons per square yard</v>
          </cell>
        </row>
        <row r="196">
          <cell r="T196">
            <v>5</v>
          </cell>
          <cell r="AE196">
            <v>823</v>
          </cell>
          <cell r="AF196">
            <v>303</v>
          </cell>
          <cell r="AG196" t="str">
            <v>C.Y.</v>
          </cell>
          <cell r="AR196" t="str">
            <v>Asphalt intermediate course PG 64-22, Type 1 (823) applied, spread and compacted at the average depth of 0.5 inches</v>
          </cell>
        </row>
        <row r="197">
          <cell r="T197">
            <v>6</v>
          </cell>
          <cell r="AE197">
            <v>823</v>
          </cell>
          <cell r="AF197">
            <v>757</v>
          </cell>
          <cell r="AG197" t="str">
            <v>C.Y.</v>
          </cell>
          <cell r="AR197" t="str">
            <v>Asphalt concrete surface course PG 64-22, Type 1 (823) applied, spread and compacted at the average depth of 1.25 inches</v>
          </cell>
        </row>
        <row r="198">
          <cell r="T198">
            <v>6.0000099999999996</v>
          </cell>
          <cell r="AE198">
            <v>407</v>
          </cell>
          <cell r="AF198" t="str">
            <v/>
          </cell>
          <cell r="AG198" t="str">
            <v>Gal</v>
          </cell>
          <cell r="AR198" t="str">
            <v>Rubberized Latex Tack Coat (0.08 Gal./S.Y.)</v>
          </cell>
        </row>
        <row r="199">
          <cell r="T199">
            <v>6.0000199999999992</v>
          </cell>
          <cell r="AE199">
            <v>424</v>
          </cell>
          <cell r="AF199" t="str">
            <v/>
          </cell>
          <cell r="AG199" t="str">
            <v>C.Y.</v>
          </cell>
          <cell r="AR199" t="str">
            <v>Type B Smooth Seal Asphalt PG76-22, spread and compacted at the average depth of  inches</v>
          </cell>
        </row>
        <row r="200">
          <cell r="T200">
            <v>6.0000299999999989</v>
          </cell>
          <cell r="AE200">
            <v>617</v>
          </cell>
          <cell r="AF200" t="str">
            <v/>
          </cell>
          <cell r="AG200" t="str">
            <v>CY</v>
          </cell>
          <cell r="AR200" t="str">
            <v>Stabilized crushed aggregate berm in place and compacted at the average depth of  inches</v>
          </cell>
        </row>
        <row r="201">
          <cell r="T201">
            <v>7</v>
          </cell>
          <cell r="AE201">
            <v>254</v>
          </cell>
          <cell r="AF201">
            <v>735</v>
          </cell>
          <cell r="AG201" t="str">
            <v>S.Y.</v>
          </cell>
          <cell r="AR201" t="str">
            <v>Pavement Planing (20' milled including radius)</v>
          </cell>
        </row>
        <row r="202">
          <cell r="T202">
            <v>8</v>
          </cell>
          <cell r="AE202">
            <v>614</v>
          </cell>
          <cell r="AF202">
            <v>1</v>
          </cell>
          <cell r="AG202" t="str">
            <v>L.S.</v>
          </cell>
          <cell r="AR202" t="str">
            <v>Maintaining Traffic</v>
          </cell>
        </row>
        <row r="203">
          <cell r="T203">
            <v>9</v>
          </cell>
          <cell r="AE203">
            <v>624</v>
          </cell>
          <cell r="AF203">
            <v>1</v>
          </cell>
          <cell r="AG203" t="str">
            <v>L.S.</v>
          </cell>
          <cell r="AR203" t="str">
            <v>Mobilization</v>
          </cell>
        </row>
        <row r="204">
          <cell r="T204">
            <v>10</v>
          </cell>
          <cell r="AE204">
            <v>103.05</v>
          </cell>
          <cell r="AF204">
            <v>1</v>
          </cell>
          <cell r="AG204" t="str">
            <v>L.S.</v>
          </cell>
          <cell r="AR204" t="str">
            <v>Contract Performance &amp; Payment Bond</v>
          </cell>
        </row>
        <row r="205">
          <cell r="T205">
            <v>10.00001</v>
          </cell>
          <cell r="AE205" t="str">
            <v/>
          </cell>
          <cell r="AF205" t="str">
            <v/>
          </cell>
          <cell r="AG205" t="str">
            <v/>
          </cell>
          <cell r="AR205" t="str">
            <v/>
          </cell>
        </row>
        <row r="206">
          <cell r="T206">
            <v>10.000019999999999</v>
          </cell>
          <cell r="AE206" t="str">
            <v/>
          </cell>
          <cell r="AF206" t="str">
            <v/>
          </cell>
          <cell r="AG206" t="str">
            <v/>
          </cell>
          <cell r="AR206" t="str">
            <v/>
          </cell>
        </row>
        <row r="208">
          <cell r="AB208" t="str">
            <v>Length:  10545 Feet or 2 Mile(s)</v>
          </cell>
        </row>
        <row r="209">
          <cell r="AB209" t="str">
            <v>Width:  18.5 Feet     (Approx. 21815 S.Y. including radius and driveway work)</v>
          </cell>
        </row>
        <row r="210">
          <cell r="AB210" t="str">
            <v xml:space="preserve">Type: ODOT Spec 448, with Spec 301 Widening </v>
          </cell>
        </row>
        <row r="221">
          <cell r="C221" t="str">
            <v>Henry County Farigrounds</v>
          </cell>
        </row>
        <row r="222">
          <cell r="T222">
            <v>1</v>
          </cell>
          <cell r="AE222">
            <v>407</v>
          </cell>
          <cell r="AF222">
            <v>610</v>
          </cell>
          <cell r="AG222" t="str">
            <v>Gal</v>
          </cell>
          <cell r="AR222" t="str">
            <v>Bituminous Tack Coat applied at 0.05 gallons per square yard</v>
          </cell>
        </row>
        <row r="223">
          <cell r="T223">
            <v>2</v>
          </cell>
          <cell r="AE223">
            <v>823</v>
          </cell>
          <cell r="AF223">
            <v>88</v>
          </cell>
          <cell r="AG223" t="str">
            <v>C.Y.</v>
          </cell>
          <cell r="AR223" t="str">
            <v>Asphalt intermediate course PG 64-22, Type 1 (823) applied, spread and compacted at the average depth of 1.5 inches</v>
          </cell>
        </row>
        <row r="224">
          <cell r="T224">
            <v>3</v>
          </cell>
          <cell r="AE224">
            <v>823</v>
          </cell>
          <cell r="AF224">
            <v>425</v>
          </cell>
          <cell r="AG224" t="str">
            <v>C.Y.</v>
          </cell>
          <cell r="AR224" t="str">
            <v>Asphalt concrete surface course PG 64-22, Type 1 (823) applied, spread and compacted at the average depth of 1.5 inches</v>
          </cell>
        </row>
        <row r="225">
          <cell r="T225">
            <v>3.0000100000000001</v>
          </cell>
          <cell r="AE225">
            <v>407</v>
          </cell>
          <cell r="AF225" t="str">
            <v/>
          </cell>
          <cell r="AG225" t="str">
            <v>Gal</v>
          </cell>
          <cell r="AR225" t="str">
            <v>Rubberized Latex Tack Coat (0.08 Gal./S.Y.)</v>
          </cell>
        </row>
        <row r="226">
          <cell r="T226">
            <v>3.0000200000000001</v>
          </cell>
          <cell r="AE226">
            <v>424</v>
          </cell>
          <cell r="AF226" t="str">
            <v/>
          </cell>
          <cell r="AG226" t="str">
            <v>C.Y.</v>
          </cell>
          <cell r="AR226" t="str">
            <v>Type B Smooth Seal Asphalt PG76-22, spread and compacted at the average depth of  inches</v>
          </cell>
        </row>
        <row r="227">
          <cell r="T227">
            <v>3.0000300000000002</v>
          </cell>
          <cell r="AE227">
            <v>617</v>
          </cell>
          <cell r="AF227" t="str">
            <v/>
          </cell>
          <cell r="AG227" t="str">
            <v>C.Y.</v>
          </cell>
          <cell r="AR227" t="str">
            <v>Stabilized crushed aggregate berm in place and compacted at the average depth of  inches</v>
          </cell>
        </row>
        <row r="228">
          <cell r="T228">
            <v>4</v>
          </cell>
          <cell r="AE228">
            <v>254</v>
          </cell>
          <cell r="AF228">
            <v>9135</v>
          </cell>
          <cell r="AG228" t="str">
            <v>S.Y.</v>
          </cell>
          <cell r="AR228" t="str">
            <v>Pavement Planing ( 20' milled including raidus)</v>
          </cell>
        </row>
        <row r="229">
          <cell r="T229">
            <v>5</v>
          </cell>
          <cell r="AE229">
            <v>614</v>
          </cell>
          <cell r="AF229">
            <v>1</v>
          </cell>
          <cell r="AG229" t="str">
            <v>L.S.</v>
          </cell>
          <cell r="AR229" t="str">
            <v>Maintaining Traffic</v>
          </cell>
        </row>
        <row r="230">
          <cell r="T230">
            <v>6</v>
          </cell>
          <cell r="AE230">
            <v>624</v>
          </cell>
          <cell r="AF230">
            <v>1</v>
          </cell>
          <cell r="AG230" t="str">
            <v>L.S.</v>
          </cell>
          <cell r="AR230" t="str">
            <v>Mobilization</v>
          </cell>
        </row>
        <row r="231">
          <cell r="T231">
            <v>7</v>
          </cell>
          <cell r="AE231">
            <v>103.05</v>
          </cell>
          <cell r="AF231">
            <v>1</v>
          </cell>
          <cell r="AG231" t="str">
            <v>L.S.</v>
          </cell>
          <cell r="AR231" t="str">
            <v>Contract Performance &amp; Payment Bond</v>
          </cell>
        </row>
        <row r="232">
          <cell r="T232">
            <v>7.0000099999999996</v>
          </cell>
          <cell r="AE232" t="str">
            <v/>
          </cell>
          <cell r="AF232" t="str">
            <v/>
          </cell>
          <cell r="AG232" t="str">
            <v/>
          </cell>
          <cell r="AR232" t="str">
            <v/>
          </cell>
        </row>
        <row r="233">
          <cell r="T233">
            <v>7.0000199999999992</v>
          </cell>
          <cell r="AE233" t="str">
            <v/>
          </cell>
          <cell r="AF233" t="str">
            <v/>
          </cell>
          <cell r="AG233" t="str">
            <v/>
          </cell>
          <cell r="AR233" t="str">
            <v/>
          </cell>
        </row>
        <row r="234">
          <cell r="T234">
            <v>7.0000299999999989</v>
          </cell>
          <cell r="AE234" t="str">
            <v/>
          </cell>
          <cell r="AF234" t="str">
            <v/>
          </cell>
          <cell r="AG234" t="str">
            <v/>
          </cell>
          <cell r="AR234" t="str">
            <v/>
          </cell>
        </row>
        <row r="235">
          <cell r="T235">
            <v>7.0000399999999985</v>
          </cell>
          <cell r="AE235" t="str">
            <v/>
          </cell>
          <cell r="AF235" t="str">
            <v/>
          </cell>
          <cell r="AG235" t="str">
            <v/>
          </cell>
          <cell r="AR235" t="str">
            <v/>
          </cell>
        </row>
        <row r="236">
          <cell r="T236">
            <v>7.0000499999999981</v>
          </cell>
          <cell r="AE236" t="str">
            <v/>
          </cell>
          <cell r="AF236" t="str">
            <v/>
          </cell>
          <cell r="AG236" t="str">
            <v/>
          </cell>
          <cell r="AR236" t="str">
            <v/>
          </cell>
        </row>
        <row r="237">
          <cell r="T237">
            <v>7.0000599999999977</v>
          </cell>
          <cell r="AE237" t="str">
            <v/>
          </cell>
          <cell r="AF237" t="str">
            <v/>
          </cell>
          <cell r="AG237" t="str">
            <v/>
          </cell>
          <cell r="AR237" t="str">
            <v/>
          </cell>
        </row>
        <row r="253">
          <cell r="T253">
            <v>0</v>
          </cell>
          <cell r="AE253">
            <v>407</v>
          </cell>
          <cell r="AF253" t="str">
            <v/>
          </cell>
          <cell r="AG253" t="str">
            <v>Gal</v>
          </cell>
          <cell r="AR253" t="str">
            <v>Bituminous Tack Coat applied at 0.05 gallons per square yard</v>
          </cell>
        </row>
        <row r="254">
          <cell r="T254">
            <v>1.0000000000000001E-5</v>
          </cell>
          <cell r="AE254">
            <v>823</v>
          </cell>
          <cell r="AF254" t="str">
            <v/>
          </cell>
          <cell r="AG254" t="str">
            <v>C.Y.</v>
          </cell>
          <cell r="AR254" t="str">
            <v>Asphalt intermediate course PG 64-22, Type 1 (823) applied, spread and compacted at the average depth of  inches</v>
          </cell>
        </row>
        <row r="255">
          <cell r="T255">
            <v>2.0000000000000002E-5</v>
          </cell>
          <cell r="AE255">
            <v>823</v>
          </cell>
          <cell r="AF255" t="str">
            <v/>
          </cell>
          <cell r="AG255" t="str">
            <v>C.Y.</v>
          </cell>
          <cell r="AR255" t="str">
            <v>Asphalt concrete surface course PG 64-22, Type 1 (823) applied, spread and compacted at the average depth of  inches</v>
          </cell>
        </row>
        <row r="256">
          <cell r="T256">
            <v>3.0000000000000004E-5</v>
          </cell>
          <cell r="AE256">
            <v>407</v>
          </cell>
          <cell r="AF256" t="str">
            <v/>
          </cell>
          <cell r="AG256" t="str">
            <v>Gal</v>
          </cell>
          <cell r="AR256" t="str">
            <v>Rubberized Latex Tack Coat (0.08 Gal./S.Y.)</v>
          </cell>
        </row>
        <row r="257">
          <cell r="T257">
            <v>4.0000000000000003E-5</v>
          </cell>
          <cell r="AE257">
            <v>424</v>
          </cell>
          <cell r="AF257" t="str">
            <v/>
          </cell>
          <cell r="AG257" t="str">
            <v>C.Y.</v>
          </cell>
          <cell r="AR257" t="str">
            <v>Type B Smooth Seal Asphalt PG76-22, spread and compacted at the average depth of  inches</v>
          </cell>
        </row>
        <row r="258">
          <cell r="T258">
            <v>5.0000000000000002E-5</v>
          </cell>
          <cell r="AE258">
            <v>617</v>
          </cell>
          <cell r="AF258" t="str">
            <v/>
          </cell>
          <cell r="AG258" t="str">
            <v>C.Y.</v>
          </cell>
          <cell r="AR258" t="str">
            <v>Stabilized crushed aggregate berm in place and compacted at the average depth of  inches</v>
          </cell>
        </row>
        <row r="259">
          <cell r="T259">
            <v>6.0000000000000002E-5</v>
          </cell>
          <cell r="AE259">
            <v>245</v>
          </cell>
          <cell r="AF259" t="str">
            <v/>
          </cell>
          <cell r="AG259" t="str">
            <v>S.Y.</v>
          </cell>
          <cell r="AR259" t="str">
            <v>Pavement Planing ( 20' milled including raidus)</v>
          </cell>
        </row>
        <row r="260">
          <cell r="T260">
            <v>7.0000000000000007E-5</v>
          </cell>
          <cell r="AE260">
            <v>614</v>
          </cell>
          <cell r="AF260" t="str">
            <v/>
          </cell>
          <cell r="AG260" t="str">
            <v>L.S.</v>
          </cell>
          <cell r="AR260" t="str">
            <v>Maintaining Traffic</v>
          </cell>
        </row>
        <row r="261">
          <cell r="T261">
            <v>8.0000000000000007E-5</v>
          </cell>
          <cell r="AE261">
            <v>624</v>
          </cell>
          <cell r="AF261" t="str">
            <v/>
          </cell>
          <cell r="AG261" t="str">
            <v>L.S.</v>
          </cell>
          <cell r="AR261" t="str">
            <v>Mobilization</v>
          </cell>
        </row>
        <row r="262">
          <cell r="T262">
            <v>9.0000000000000006E-5</v>
          </cell>
          <cell r="AE262">
            <v>103.05</v>
          </cell>
          <cell r="AF262" t="str">
            <v/>
          </cell>
          <cell r="AG262" t="str">
            <v>L.S.</v>
          </cell>
          <cell r="AR262" t="str">
            <v>Contract Performance &amp; Payment Bond</v>
          </cell>
        </row>
        <row r="263">
          <cell r="T263">
            <v>1E-4</v>
          </cell>
          <cell r="AE263" t="str">
            <v/>
          </cell>
          <cell r="AF263" t="str">
            <v/>
          </cell>
          <cell r="AG263" t="str">
            <v/>
          </cell>
          <cell r="AR263" t="str">
            <v/>
          </cell>
        </row>
        <row r="264">
          <cell r="T264">
            <v>1.1E-4</v>
          </cell>
          <cell r="AE264" t="str">
            <v/>
          </cell>
          <cell r="AF264" t="str">
            <v/>
          </cell>
          <cell r="AG264" t="str">
            <v/>
          </cell>
          <cell r="AR264" t="str">
            <v/>
          </cell>
        </row>
        <row r="265">
          <cell r="T265">
            <v>1.2E-4</v>
          </cell>
          <cell r="AE265" t="str">
            <v/>
          </cell>
          <cell r="AF265" t="str">
            <v/>
          </cell>
          <cell r="AG265" t="str">
            <v/>
          </cell>
          <cell r="AR265" t="str">
            <v/>
          </cell>
        </row>
        <row r="266">
          <cell r="T266">
            <v>1.3000000000000002E-4</v>
          </cell>
          <cell r="AE266" t="str">
            <v/>
          </cell>
          <cell r="AF266" t="str">
            <v/>
          </cell>
          <cell r="AG266" t="str">
            <v/>
          </cell>
          <cell r="AR266" t="str">
            <v/>
          </cell>
        </row>
        <row r="267">
          <cell r="T267">
            <v>1.4000000000000001E-4</v>
          </cell>
          <cell r="AE267" t="str">
            <v/>
          </cell>
          <cell r="AF267" t="str">
            <v/>
          </cell>
          <cell r="AG267" t="str">
            <v/>
          </cell>
          <cell r="AR267" t="str">
            <v/>
          </cell>
        </row>
        <row r="268">
          <cell r="T268">
            <v>1.5000000000000001E-4</v>
          </cell>
          <cell r="AE268" t="str">
            <v/>
          </cell>
          <cell r="AF268" t="str">
            <v/>
          </cell>
          <cell r="AG268" t="str">
            <v/>
          </cell>
          <cell r="AR268" t="str">
            <v/>
          </cell>
        </row>
        <row r="270">
          <cell r="AB270" t="str">
            <v>Length:  0 Feet or 0 Mile(s)</v>
          </cell>
        </row>
        <row r="271">
          <cell r="AB271" t="str">
            <v>Width:  0 Feet     (Approx. 0 S.Y. including radius and driveway work)</v>
          </cell>
        </row>
        <row r="272">
          <cell r="AB272" t="str">
            <v xml:space="preserve">Type: ODOT Spec 823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0CC53-D5E1-49A5-86FE-F6C5F06A033B}">
  <dimension ref="A1:Q226"/>
  <sheetViews>
    <sheetView tabSelected="1" zoomScale="85" zoomScaleNormal="85" workbookViewId="0">
      <selection activeCell="F12" sqref="F12"/>
    </sheetView>
  </sheetViews>
  <sheetFormatPr defaultColWidth="11.42578125" defaultRowHeight="12.75"/>
  <cols>
    <col min="1" max="2" width="6.85546875" style="2" customWidth="1"/>
    <col min="3" max="3" width="8.42578125" style="2" customWidth="1"/>
    <col min="4" max="4" width="7.5703125" style="2" customWidth="1"/>
    <col min="5" max="5" width="55.85546875" style="1" customWidth="1"/>
    <col min="7" max="7" width="12.42578125" bestFit="1" customWidth="1"/>
    <col min="8" max="8" width="0" hidden="1" customWidth="1"/>
    <col min="9" max="9" width="12.42578125" hidden="1" customWidth="1"/>
    <col min="10" max="10" width="0" hidden="1" customWidth="1"/>
    <col min="11" max="11" width="12.42578125" hidden="1" customWidth="1"/>
    <col min="12" max="12" width="0" hidden="1" customWidth="1"/>
    <col min="13" max="13" width="12.42578125" hidden="1" customWidth="1"/>
    <col min="14" max="14" width="0" hidden="1" customWidth="1"/>
    <col min="15" max="15" width="12.42578125" hidden="1" customWidth="1"/>
    <col min="16" max="16" width="0" hidden="1" customWidth="1"/>
    <col min="17" max="17" width="12.42578125" hidden="1" customWidth="1"/>
  </cols>
  <sheetData>
    <row r="1" spans="1:17">
      <c r="A1" s="56"/>
      <c r="B1" s="56"/>
      <c r="C1" s="56"/>
      <c r="D1" s="56"/>
      <c r="E1" s="56"/>
    </row>
    <row r="2" spans="1:17" s="3" customFormat="1">
      <c r="A2" s="57" t="s">
        <v>66</v>
      </c>
      <c r="B2" s="58"/>
      <c r="C2" s="58"/>
      <c r="D2" s="58"/>
      <c r="E2" s="58"/>
    </row>
    <row r="3" spans="1:17" s="3" customFormat="1">
      <c r="A3" s="59" t="s">
        <v>65</v>
      </c>
      <c r="B3" s="60"/>
      <c r="C3" s="60"/>
      <c r="D3" s="60"/>
      <c r="E3" s="60"/>
    </row>
    <row r="4" spans="1:17" s="3" customFormat="1" ht="12" customHeight="1">
      <c r="A4" s="61" t="s">
        <v>64</v>
      </c>
      <c r="B4" s="62"/>
      <c r="C4" s="62"/>
      <c r="D4" s="62"/>
      <c r="E4" s="62"/>
    </row>
    <row r="5" spans="1:17" ht="11.25" customHeight="1"/>
    <row r="6" spans="1:17" s="39" customFormat="1">
      <c r="A6" s="43" t="str">
        <f>[1]Quantities!C4</f>
        <v>Road 11C from Napoleon Corp to Road O</v>
      </c>
    </row>
    <row r="7" spans="1:17" s="3" customFormat="1">
      <c r="A7" s="39" t="str">
        <f>[1]Quantities!AB22</f>
        <v>Length:  6355 Feet or 1.2 Mile(s)</v>
      </c>
      <c r="B7" s="41"/>
      <c r="C7" s="39"/>
      <c r="D7" s="42"/>
    </row>
    <row r="8" spans="1:17" s="3" customFormat="1">
      <c r="A8" s="39" t="str">
        <f>[1]Quantities!AB23</f>
        <v>Width:  22 Feet     (Approx. 15595 S.Y. including radius and driveway work)</v>
      </c>
      <c r="B8" s="39"/>
      <c r="C8" s="41"/>
      <c r="D8" s="40"/>
    </row>
    <row r="9" spans="1:17" s="3" customFormat="1" ht="13.5" thickBot="1">
      <c r="A9" s="39" t="str">
        <f>[1]Quantities!AB24</f>
        <v xml:space="preserve">Type: ODOT Spec 823 </v>
      </c>
      <c r="B9" s="38"/>
      <c r="C9" s="38"/>
      <c r="D9" s="38"/>
    </row>
    <row r="10" spans="1:17" s="3" customFormat="1">
      <c r="A10" s="37"/>
      <c r="B10" s="36"/>
      <c r="C10" s="35"/>
      <c r="D10" s="35"/>
      <c r="E10" s="34"/>
      <c r="F10" s="53"/>
      <c r="G10" s="54"/>
      <c r="H10" s="55" t="s">
        <v>13</v>
      </c>
      <c r="I10" s="55"/>
      <c r="J10" s="55" t="s">
        <v>12</v>
      </c>
      <c r="K10" s="55"/>
      <c r="L10" s="55" t="s">
        <v>11</v>
      </c>
      <c r="M10" s="55"/>
      <c r="N10" s="55" t="s">
        <v>10</v>
      </c>
      <c r="O10" s="54"/>
      <c r="P10" s="51" t="s">
        <v>9</v>
      </c>
      <c r="Q10" s="52"/>
    </row>
    <row r="11" spans="1:17" s="3" customFormat="1" ht="13.5" thickBot="1">
      <c r="A11" s="33" t="s">
        <v>8</v>
      </c>
      <c r="B11" s="32" t="s">
        <v>7</v>
      </c>
      <c r="C11" s="32" t="s">
        <v>6</v>
      </c>
      <c r="D11" s="32" t="s">
        <v>5</v>
      </c>
      <c r="E11" s="31" t="s">
        <v>4</v>
      </c>
      <c r="F11" s="30" t="s">
        <v>3</v>
      </c>
      <c r="G11" s="29" t="s">
        <v>2</v>
      </c>
      <c r="H11" s="30" t="s">
        <v>3</v>
      </c>
      <c r="I11" s="29" t="s">
        <v>2</v>
      </c>
      <c r="J11" s="30" t="s">
        <v>3</v>
      </c>
      <c r="K11" s="29" t="s">
        <v>2</v>
      </c>
      <c r="L11" s="30" t="s">
        <v>3</v>
      </c>
      <c r="M11" s="29" t="s">
        <v>2</v>
      </c>
      <c r="N11" s="30" t="s">
        <v>3</v>
      </c>
      <c r="O11" s="29" t="s">
        <v>2</v>
      </c>
      <c r="P11" s="28" t="s">
        <v>3</v>
      </c>
      <c r="Q11" s="27" t="s">
        <v>2</v>
      </c>
    </row>
    <row r="12" spans="1:17" s="20" customFormat="1" ht="13.5" thickTop="1">
      <c r="A12" s="26">
        <v>1</v>
      </c>
      <c r="B12" s="25">
        <f>LOOKUP($A12,[1]Quantities!$T5:$T20,[1]Quantities!AE5:AE20)</f>
        <v>407</v>
      </c>
      <c r="C12" s="25">
        <f>LOOKUP($A12,[1]Quantities!$T5:$T20,[1]Quantities!AF5:AF20)</f>
        <v>1560</v>
      </c>
      <c r="D12" s="25" t="str">
        <f>LOOKUP($A12,[1]Quantities!$T5:$T20,[1]Quantities!AG5:AG20)</f>
        <v>Gal</v>
      </c>
      <c r="E12" s="25" t="str">
        <f>LOOKUP($A12,[1]Quantities!$T5:$T20,[1]Quantities!AR5:AR20)</f>
        <v>Bituminous Tack Coat applied at 0.05 gallons per square yard</v>
      </c>
      <c r="F12" s="24"/>
      <c r="G12" s="23">
        <f t="shared" ref="G12:G27" si="0">IF($C12="",0,F12*$C12)</f>
        <v>0</v>
      </c>
      <c r="H12" s="24"/>
      <c r="I12" s="23">
        <f t="shared" ref="I12:I27" si="1">IF($C12="",0,H12*$C12)</f>
        <v>0</v>
      </c>
      <c r="J12" s="24"/>
      <c r="K12" s="23">
        <f t="shared" ref="K12:K27" si="2">IF($C12="",0,J12*$C12)</f>
        <v>0</v>
      </c>
      <c r="L12" s="24"/>
      <c r="M12" s="23">
        <f t="shared" ref="M12:M27" si="3">IF($C12="",0,L12*$C12)</f>
        <v>0</v>
      </c>
      <c r="N12" s="24"/>
      <c r="O12" s="23">
        <f t="shared" ref="O12:O27" si="4">IF($C12="",0,N12*$C12)</f>
        <v>0</v>
      </c>
      <c r="P12" s="22"/>
      <c r="Q12" s="21">
        <f t="shared" ref="Q12:Q27" si="5">IF($C12="",0,P12*$C12)</f>
        <v>0</v>
      </c>
    </row>
    <row r="13" spans="1:17" s="20" customFormat="1" ht="25.5">
      <c r="A13" s="19">
        <f t="shared" ref="A13:A27" si="6">A12+1</f>
        <v>2</v>
      </c>
      <c r="B13" s="18">
        <f>LOOKUP($A13,[1]Quantities!$T5:$T20,[1]Quantities!AE5:AE20)</f>
        <v>823</v>
      </c>
      <c r="C13" s="18">
        <f>LOOKUP($A13,[1]Quantities!$T5:$T20,[1]Quantities!AF5:AF20)</f>
        <v>217</v>
      </c>
      <c r="D13" s="18" t="str">
        <f>LOOKUP($A13,[1]Quantities!$T5:$T20,[1]Quantities!AG5:AG20)</f>
        <v>C.Y.</v>
      </c>
      <c r="E13" s="18" t="str">
        <f>LOOKUP($A13,[1]Quantities!$T5:$T20,[1]Quantities!AR5:AR20)</f>
        <v>Asphalt intermediate course PG 64-22, Type 1 (823) applied, spread and compacted at the average depth of 0.5 inches</v>
      </c>
      <c r="F13" s="17"/>
      <c r="G13" s="16">
        <f t="shared" si="0"/>
        <v>0</v>
      </c>
      <c r="H13" s="17"/>
      <c r="I13" s="16">
        <f t="shared" si="1"/>
        <v>0</v>
      </c>
      <c r="J13" s="17"/>
      <c r="K13" s="16">
        <f t="shared" si="2"/>
        <v>0</v>
      </c>
      <c r="L13" s="17"/>
      <c r="M13" s="16">
        <f t="shared" si="3"/>
        <v>0</v>
      </c>
      <c r="N13" s="17"/>
      <c r="O13" s="16">
        <f t="shared" si="4"/>
        <v>0</v>
      </c>
      <c r="P13" s="15"/>
      <c r="Q13" s="14">
        <f t="shared" si="5"/>
        <v>0</v>
      </c>
    </row>
    <row r="14" spans="1:17" s="20" customFormat="1" ht="38.25">
      <c r="A14" s="19">
        <f t="shared" si="6"/>
        <v>3</v>
      </c>
      <c r="B14" s="18">
        <f>LOOKUP($A14,[1]Quantities!$T5:$T20,[1]Quantities!AE5:AE20)</f>
        <v>823</v>
      </c>
      <c r="C14" s="18">
        <f>LOOKUP($A14,[1]Quantities!$T5:$T20,[1]Quantities!AF5:AF20)</f>
        <v>542</v>
      </c>
      <c r="D14" s="18" t="str">
        <f>LOOKUP($A14,[1]Quantities!$T5:$T20,[1]Quantities!AG5:AG20)</f>
        <v>C.Y.</v>
      </c>
      <c r="E14" s="18" t="str">
        <f>LOOKUP($A14,[1]Quantities!$T5:$T20,[1]Quantities!AR5:AR20)</f>
        <v>Asphalt concrete surface course PG 64-22, Type 1 (823) applied, spread and compacted at the average depth of 1.25 inches</v>
      </c>
      <c r="F14" s="17"/>
      <c r="G14" s="16">
        <f t="shared" si="0"/>
        <v>0</v>
      </c>
      <c r="H14" s="17"/>
      <c r="I14" s="16">
        <f t="shared" si="1"/>
        <v>0</v>
      </c>
      <c r="J14" s="17"/>
      <c r="K14" s="16">
        <f t="shared" si="2"/>
        <v>0</v>
      </c>
      <c r="L14" s="17"/>
      <c r="M14" s="16">
        <f t="shared" si="3"/>
        <v>0</v>
      </c>
      <c r="N14" s="17"/>
      <c r="O14" s="16">
        <f t="shared" si="4"/>
        <v>0</v>
      </c>
      <c r="P14" s="15"/>
      <c r="Q14" s="14">
        <f t="shared" si="5"/>
        <v>0</v>
      </c>
    </row>
    <row r="15" spans="1:17" s="13" customFormat="1">
      <c r="A15" s="19">
        <f t="shared" si="6"/>
        <v>4</v>
      </c>
      <c r="B15" s="18">
        <f>LOOKUP($A15,[1]Quantities!$T5:$T20,[1]Quantities!AE5:AE20)</f>
        <v>245</v>
      </c>
      <c r="C15" s="18">
        <f>LOOKUP($A15,[1]Quantities!$T5:$T20,[1]Quantities!AF5:AF20)</f>
        <v>200</v>
      </c>
      <c r="D15" s="18" t="str">
        <f>LOOKUP($A15,[1]Quantities!$T5:$T20,[1]Quantities!AG5:AG20)</f>
        <v>S.Y.</v>
      </c>
      <c r="E15" s="18" t="str">
        <f>LOOKUP($A15,[1]Quantities!$T5:$T20,[1]Quantities!AR5:AR20)</f>
        <v>Pavement Planing ( 20' milled including raidus)</v>
      </c>
      <c r="F15" s="17"/>
      <c r="G15" s="16">
        <f t="shared" si="0"/>
        <v>0</v>
      </c>
      <c r="H15" s="17"/>
      <c r="I15" s="16">
        <f t="shared" si="1"/>
        <v>0</v>
      </c>
      <c r="J15" s="17"/>
      <c r="K15" s="16">
        <f t="shared" si="2"/>
        <v>0</v>
      </c>
      <c r="L15" s="17"/>
      <c r="M15" s="16">
        <f t="shared" si="3"/>
        <v>0</v>
      </c>
      <c r="N15" s="17"/>
      <c r="O15" s="16">
        <f t="shared" si="4"/>
        <v>0</v>
      </c>
      <c r="P15" s="15"/>
      <c r="Q15" s="14">
        <f t="shared" si="5"/>
        <v>0</v>
      </c>
    </row>
    <row r="16" spans="1:17" s="20" customFormat="1">
      <c r="A16" s="19">
        <f t="shared" si="6"/>
        <v>5</v>
      </c>
      <c r="B16" s="18">
        <f>LOOKUP($A16,[1]Quantities!$T5:$T20,[1]Quantities!AE5:AE20)</f>
        <v>614</v>
      </c>
      <c r="C16" s="18">
        <f>LOOKUP($A16,[1]Quantities!$T5:$T20,[1]Quantities!AF5:AF20)</f>
        <v>1</v>
      </c>
      <c r="D16" s="18" t="str">
        <f>LOOKUP($A16,[1]Quantities!$T5:$T20,[1]Quantities!AG5:AG20)</f>
        <v>L.S.</v>
      </c>
      <c r="E16" s="18" t="str">
        <f>LOOKUP($A16,[1]Quantities!$T5:$T20,[1]Quantities!AR5:AR20)</f>
        <v>Maintaining Traffic</v>
      </c>
      <c r="F16" s="17"/>
      <c r="G16" s="16">
        <f t="shared" si="0"/>
        <v>0</v>
      </c>
      <c r="H16" s="17"/>
      <c r="I16" s="16">
        <f t="shared" si="1"/>
        <v>0</v>
      </c>
      <c r="J16" s="17"/>
      <c r="K16" s="16">
        <f t="shared" si="2"/>
        <v>0</v>
      </c>
      <c r="L16" s="17"/>
      <c r="M16" s="16">
        <f t="shared" si="3"/>
        <v>0</v>
      </c>
      <c r="N16" s="17"/>
      <c r="O16" s="16">
        <f t="shared" si="4"/>
        <v>0</v>
      </c>
      <c r="P16" s="15"/>
      <c r="Q16" s="14">
        <f t="shared" si="5"/>
        <v>0</v>
      </c>
    </row>
    <row r="17" spans="1:17" s="20" customFormat="1">
      <c r="A17" s="19">
        <f t="shared" si="6"/>
        <v>6</v>
      </c>
      <c r="B17" s="18">
        <f>LOOKUP($A17,[1]Quantities!$T5:$T20,[1]Quantities!AE5:AE20)</f>
        <v>624</v>
      </c>
      <c r="C17" s="18">
        <f>LOOKUP($A17,[1]Quantities!$T5:$T20,[1]Quantities!AF5:AF20)</f>
        <v>1</v>
      </c>
      <c r="D17" s="18" t="str">
        <f>LOOKUP($A17,[1]Quantities!$T5:$T20,[1]Quantities!AG5:AG20)</f>
        <v>L.S.</v>
      </c>
      <c r="E17" s="18" t="str">
        <f>LOOKUP($A17,[1]Quantities!$T5:$T20,[1]Quantities!AR5:AR20)</f>
        <v>Mobilization</v>
      </c>
      <c r="F17" s="17"/>
      <c r="G17" s="16">
        <f t="shared" si="0"/>
        <v>0</v>
      </c>
      <c r="H17" s="17"/>
      <c r="I17" s="16">
        <f t="shared" si="1"/>
        <v>0</v>
      </c>
      <c r="J17" s="17"/>
      <c r="K17" s="16">
        <f t="shared" si="2"/>
        <v>0</v>
      </c>
      <c r="L17" s="17"/>
      <c r="M17" s="16">
        <f t="shared" si="3"/>
        <v>0</v>
      </c>
      <c r="N17" s="17"/>
      <c r="O17" s="16">
        <f t="shared" si="4"/>
        <v>0</v>
      </c>
      <c r="P17" s="15"/>
      <c r="Q17" s="14">
        <f t="shared" si="5"/>
        <v>0</v>
      </c>
    </row>
    <row r="18" spans="1:17" s="20" customFormat="1">
      <c r="A18" s="19">
        <f t="shared" si="6"/>
        <v>7</v>
      </c>
      <c r="B18" s="18">
        <f>LOOKUP($A18,[1]Quantities!$T5:$T20,[1]Quantities!AE5:AE20)</f>
        <v>103.05</v>
      </c>
      <c r="C18" s="18">
        <f>LOOKUP($A18,[1]Quantities!$T5:$T20,[1]Quantities!AF5:AF20)</f>
        <v>1</v>
      </c>
      <c r="D18" s="18" t="str">
        <f>LOOKUP($A18,[1]Quantities!$T5:$T20,[1]Quantities!AG5:AG20)</f>
        <v>L.S.</v>
      </c>
      <c r="E18" s="18" t="str">
        <f>LOOKUP($A18,[1]Quantities!$T5:$T20,[1]Quantities!AR5:AR20)</f>
        <v>Contract Performance &amp; Payment Bond</v>
      </c>
      <c r="F18" s="17"/>
      <c r="G18" s="16">
        <f t="shared" si="0"/>
        <v>0</v>
      </c>
      <c r="H18" s="17"/>
      <c r="I18" s="16">
        <f t="shared" si="1"/>
        <v>0</v>
      </c>
      <c r="J18" s="17"/>
      <c r="K18" s="16">
        <f t="shared" si="2"/>
        <v>0</v>
      </c>
      <c r="L18" s="17"/>
      <c r="M18" s="16">
        <f t="shared" si="3"/>
        <v>0</v>
      </c>
      <c r="N18" s="17"/>
      <c r="O18" s="16">
        <f t="shared" si="4"/>
        <v>0</v>
      </c>
      <c r="P18" s="15"/>
      <c r="Q18" s="14">
        <f t="shared" si="5"/>
        <v>0</v>
      </c>
    </row>
    <row r="19" spans="1:17" s="20" customFormat="1" hidden="1">
      <c r="A19" s="19">
        <f t="shared" si="6"/>
        <v>8</v>
      </c>
      <c r="B19" s="18" t="str">
        <f>LOOKUP($A19,[1]Quantities!$T5:$T20,[1]Quantities!AE5:AE20)</f>
        <v/>
      </c>
      <c r="C19" s="18" t="str">
        <f>LOOKUP($A19,[1]Quantities!$T5:$T20,[1]Quantities!AF5:AF20)</f>
        <v/>
      </c>
      <c r="D19" s="18" t="str">
        <f>LOOKUP($A19,[1]Quantities!$T5:$T20,[1]Quantities!AG5:AG20)</f>
        <v/>
      </c>
      <c r="E19" s="18" t="str">
        <f>LOOKUP($A19,[1]Quantities!$T5:$T20,[1]Quantities!AR5:AR20)</f>
        <v/>
      </c>
      <c r="F19" s="17"/>
      <c r="G19" s="16">
        <f t="shared" si="0"/>
        <v>0</v>
      </c>
      <c r="H19" s="17"/>
      <c r="I19" s="16">
        <f t="shared" si="1"/>
        <v>0</v>
      </c>
      <c r="J19" s="17"/>
      <c r="K19" s="16">
        <f t="shared" si="2"/>
        <v>0</v>
      </c>
      <c r="L19" s="17"/>
      <c r="M19" s="16">
        <f t="shared" si="3"/>
        <v>0</v>
      </c>
      <c r="N19" s="17"/>
      <c r="O19" s="16">
        <f t="shared" si="4"/>
        <v>0</v>
      </c>
      <c r="P19" s="15"/>
      <c r="Q19" s="14">
        <f t="shared" si="5"/>
        <v>0</v>
      </c>
    </row>
    <row r="20" spans="1:17" s="20" customFormat="1" hidden="1">
      <c r="A20" s="19">
        <f t="shared" si="6"/>
        <v>9</v>
      </c>
      <c r="B20" s="18" t="str">
        <f>LOOKUP($A20,[1]Quantities!$T5:$T20,[1]Quantities!AE5:AE20)</f>
        <v/>
      </c>
      <c r="C20" s="18" t="str">
        <f>LOOKUP($A20,[1]Quantities!$T5:$T20,[1]Quantities!AF5:AF20)</f>
        <v/>
      </c>
      <c r="D20" s="18" t="str">
        <f>LOOKUP($A20,[1]Quantities!$T5:$T20,[1]Quantities!AG5:AG20)</f>
        <v/>
      </c>
      <c r="E20" s="18" t="str">
        <f>LOOKUP($A20,[1]Quantities!$T5:$T20,[1]Quantities!AR5:AR20)</f>
        <v/>
      </c>
      <c r="F20" s="17"/>
      <c r="G20" s="16">
        <f t="shared" si="0"/>
        <v>0</v>
      </c>
      <c r="H20" s="17"/>
      <c r="I20" s="16">
        <f t="shared" si="1"/>
        <v>0</v>
      </c>
      <c r="J20" s="17"/>
      <c r="K20" s="16">
        <f t="shared" si="2"/>
        <v>0</v>
      </c>
      <c r="L20" s="17"/>
      <c r="M20" s="16">
        <f t="shared" si="3"/>
        <v>0</v>
      </c>
      <c r="N20" s="17"/>
      <c r="O20" s="16">
        <f t="shared" si="4"/>
        <v>0</v>
      </c>
      <c r="P20" s="15"/>
      <c r="Q20" s="14">
        <f t="shared" si="5"/>
        <v>0</v>
      </c>
    </row>
    <row r="21" spans="1:17" s="20" customFormat="1" hidden="1">
      <c r="A21" s="19">
        <f t="shared" si="6"/>
        <v>10</v>
      </c>
      <c r="B21" s="18" t="str">
        <f>LOOKUP($A21,[1]Quantities!$T5:$T20,[1]Quantities!AE5:AE20)</f>
        <v/>
      </c>
      <c r="C21" s="18" t="str">
        <f>LOOKUP($A21,[1]Quantities!$T5:$T20,[1]Quantities!AF5:AF20)</f>
        <v/>
      </c>
      <c r="D21" s="18" t="str">
        <f>LOOKUP($A21,[1]Quantities!$T5:$T20,[1]Quantities!AG5:AG20)</f>
        <v/>
      </c>
      <c r="E21" s="18" t="str">
        <f>LOOKUP($A21,[1]Quantities!$T5:$T20,[1]Quantities!AR5:AR20)</f>
        <v/>
      </c>
      <c r="F21" s="17"/>
      <c r="G21" s="16">
        <f t="shared" si="0"/>
        <v>0</v>
      </c>
      <c r="H21" s="17"/>
      <c r="I21" s="16">
        <f t="shared" si="1"/>
        <v>0</v>
      </c>
      <c r="J21" s="17"/>
      <c r="K21" s="16">
        <f t="shared" si="2"/>
        <v>0</v>
      </c>
      <c r="L21" s="17"/>
      <c r="M21" s="16">
        <f t="shared" si="3"/>
        <v>0</v>
      </c>
      <c r="N21" s="17"/>
      <c r="O21" s="16">
        <f t="shared" si="4"/>
        <v>0</v>
      </c>
      <c r="P21" s="15"/>
      <c r="Q21" s="14">
        <f t="shared" si="5"/>
        <v>0</v>
      </c>
    </row>
    <row r="22" spans="1:17" s="20" customFormat="1" hidden="1">
      <c r="A22" s="19">
        <f t="shared" si="6"/>
        <v>11</v>
      </c>
      <c r="B22" s="18" t="str">
        <f>LOOKUP($A22,[1]Quantities!$T5:$T20,[1]Quantities!AE5:AE20)</f>
        <v/>
      </c>
      <c r="C22" s="18" t="str">
        <f>LOOKUP($A22,[1]Quantities!$T5:$T20,[1]Quantities!AF5:AF20)</f>
        <v/>
      </c>
      <c r="D22" s="18" t="str">
        <f>LOOKUP($A22,[1]Quantities!$T5:$T20,[1]Quantities!AG5:AG20)</f>
        <v/>
      </c>
      <c r="E22" s="18" t="str">
        <f>LOOKUP($A22,[1]Quantities!$T5:$T20,[1]Quantities!AR5:AR20)</f>
        <v/>
      </c>
      <c r="F22" s="17"/>
      <c r="G22" s="16">
        <f t="shared" si="0"/>
        <v>0</v>
      </c>
      <c r="H22" s="17"/>
      <c r="I22" s="16">
        <f t="shared" si="1"/>
        <v>0</v>
      </c>
      <c r="J22" s="17"/>
      <c r="K22" s="16">
        <f t="shared" si="2"/>
        <v>0</v>
      </c>
      <c r="L22" s="17"/>
      <c r="M22" s="16">
        <f t="shared" si="3"/>
        <v>0</v>
      </c>
      <c r="N22" s="17"/>
      <c r="O22" s="16">
        <f t="shared" si="4"/>
        <v>0</v>
      </c>
      <c r="P22" s="15"/>
      <c r="Q22" s="14">
        <f t="shared" si="5"/>
        <v>0</v>
      </c>
    </row>
    <row r="23" spans="1:17" s="20" customFormat="1" hidden="1">
      <c r="A23" s="19">
        <f t="shared" si="6"/>
        <v>12</v>
      </c>
      <c r="B23" s="18" t="str">
        <f>LOOKUP($A23,[1]Quantities!$T5:$T20,[1]Quantities!AE5:AE20)</f>
        <v/>
      </c>
      <c r="C23" s="18" t="str">
        <f>LOOKUP($A23,[1]Quantities!$T5:$T20,[1]Quantities!AF5:AF20)</f>
        <v/>
      </c>
      <c r="D23" s="18" t="str">
        <f>LOOKUP($A23,[1]Quantities!$T5:$T20,[1]Quantities!AG5:AG20)</f>
        <v/>
      </c>
      <c r="E23" s="18" t="str">
        <f>LOOKUP($A23,[1]Quantities!$T5:$T20,[1]Quantities!AR5:AR20)</f>
        <v/>
      </c>
      <c r="F23" s="17"/>
      <c r="G23" s="16">
        <f t="shared" si="0"/>
        <v>0</v>
      </c>
      <c r="H23" s="17"/>
      <c r="I23" s="16">
        <f t="shared" si="1"/>
        <v>0</v>
      </c>
      <c r="J23" s="17"/>
      <c r="K23" s="16">
        <f t="shared" si="2"/>
        <v>0</v>
      </c>
      <c r="L23" s="17"/>
      <c r="M23" s="16">
        <f t="shared" si="3"/>
        <v>0</v>
      </c>
      <c r="N23" s="17"/>
      <c r="O23" s="16">
        <f t="shared" si="4"/>
        <v>0</v>
      </c>
      <c r="P23" s="15"/>
      <c r="Q23" s="14">
        <f t="shared" si="5"/>
        <v>0</v>
      </c>
    </row>
    <row r="24" spans="1:17" s="20" customFormat="1" hidden="1">
      <c r="A24" s="19">
        <f t="shared" si="6"/>
        <v>13</v>
      </c>
      <c r="B24" s="18" t="str">
        <f>LOOKUP($A24,[1]Quantities!$T5:$T20,[1]Quantities!AE5:AE20)</f>
        <v/>
      </c>
      <c r="C24" s="18" t="str">
        <f>LOOKUP($A24,[1]Quantities!$T5:$T20,[1]Quantities!AF5:AF20)</f>
        <v/>
      </c>
      <c r="D24" s="18" t="str">
        <f>LOOKUP($A24,[1]Quantities!$T5:$T20,[1]Quantities!AG5:AG20)</f>
        <v/>
      </c>
      <c r="E24" s="18" t="str">
        <f>LOOKUP($A24,[1]Quantities!$T5:$T20,[1]Quantities!AR5:AR20)</f>
        <v/>
      </c>
      <c r="F24" s="17"/>
      <c r="G24" s="16">
        <f t="shared" si="0"/>
        <v>0</v>
      </c>
      <c r="H24" s="17"/>
      <c r="I24" s="16">
        <f t="shared" si="1"/>
        <v>0</v>
      </c>
      <c r="J24" s="17"/>
      <c r="K24" s="16">
        <f t="shared" si="2"/>
        <v>0</v>
      </c>
      <c r="L24" s="17"/>
      <c r="M24" s="16">
        <f t="shared" si="3"/>
        <v>0</v>
      </c>
      <c r="N24" s="17"/>
      <c r="O24" s="16">
        <f t="shared" si="4"/>
        <v>0</v>
      </c>
      <c r="P24" s="15"/>
      <c r="Q24" s="14">
        <f t="shared" si="5"/>
        <v>0</v>
      </c>
    </row>
    <row r="25" spans="1:17" s="20" customFormat="1" hidden="1">
      <c r="A25" s="19">
        <f t="shared" si="6"/>
        <v>14</v>
      </c>
      <c r="B25" s="18" t="str">
        <f>LOOKUP($A25,[1]Quantities!$T5:$T20,[1]Quantities!AE5:AE20)</f>
        <v/>
      </c>
      <c r="C25" s="18" t="str">
        <f>LOOKUP($A25,[1]Quantities!$T5:$T20,[1]Quantities!AF5:AF20)</f>
        <v/>
      </c>
      <c r="D25" s="18" t="str">
        <f>LOOKUP($A25,[1]Quantities!$T5:$T20,[1]Quantities!AG5:AG20)</f>
        <v/>
      </c>
      <c r="E25" s="18" t="str">
        <f>LOOKUP($A25,[1]Quantities!$T5:$T20,[1]Quantities!AR5:AR20)</f>
        <v/>
      </c>
      <c r="F25" s="17"/>
      <c r="G25" s="16">
        <f t="shared" si="0"/>
        <v>0</v>
      </c>
      <c r="H25" s="17"/>
      <c r="I25" s="16">
        <f t="shared" si="1"/>
        <v>0</v>
      </c>
      <c r="J25" s="17"/>
      <c r="K25" s="16">
        <f t="shared" si="2"/>
        <v>0</v>
      </c>
      <c r="L25" s="17"/>
      <c r="M25" s="16">
        <f t="shared" si="3"/>
        <v>0</v>
      </c>
      <c r="N25" s="17"/>
      <c r="O25" s="16">
        <f t="shared" si="4"/>
        <v>0</v>
      </c>
      <c r="P25" s="15"/>
      <c r="Q25" s="14">
        <f t="shared" si="5"/>
        <v>0</v>
      </c>
    </row>
    <row r="26" spans="1:17" s="13" customFormat="1" hidden="1">
      <c r="A26" s="19">
        <f t="shared" si="6"/>
        <v>15</v>
      </c>
      <c r="B26" s="18" t="str">
        <f>LOOKUP($A26,[1]Quantities!$T5:$T20,[1]Quantities!AE5:AE20)</f>
        <v/>
      </c>
      <c r="C26" s="18" t="str">
        <f>LOOKUP($A26,[1]Quantities!$T5:$T20,[1]Quantities!AF5:AF20)</f>
        <v/>
      </c>
      <c r="D26" s="18" t="str">
        <f>LOOKUP($A26,[1]Quantities!$T5:$T20,[1]Quantities!AG5:AG20)</f>
        <v/>
      </c>
      <c r="E26" s="18" t="str">
        <f>LOOKUP($A26,[1]Quantities!$T5:$T20,[1]Quantities!AR5:AR20)</f>
        <v/>
      </c>
      <c r="F26" s="17"/>
      <c r="G26" s="16">
        <f t="shared" si="0"/>
        <v>0</v>
      </c>
      <c r="H26" s="17"/>
      <c r="I26" s="16">
        <f t="shared" si="1"/>
        <v>0</v>
      </c>
      <c r="J26" s="17"/>
      <c r="K26" s="16">
        <f t="shared" si="2"/>
        <v>0</v>
      </c>
      <c r="L26" s="17"/>
      <c r="M26" s="16">
        <f t="shared" si="3"/>
        <v>0</v>
      </c>
      <c r="N26" s="17"/>
      <c r="O26" s="16">
        <f t="shared" si="4"/>
        <v>0</v>
      </c>
      <c r="P26" s="15"/>
      <c r="Q26" s="14">
        <f t="shared" si="5"/>
        <v>0</v>
      </c>
    </row>
    <row r="27" spans="1:17" s="13" customFormat="1" hidden="1">
      <c r="A27" s="19">
        <f t="shared" si="6"/>
        <v>16</v>
      </c>
      <c r="B27" s="18" t="str">
        <f>LOOKUP($A27,[1]Quantities!$T5:$T20,[1]Quantities!AE5:AE20)</f>
        <v/>
      </c>
      <c r="C27" s="18" t="str">
        <f>LOOKUP($A27,[1]Quantities!$T5:$T20,[1]Quantities!AF5:AF20)</f>
        <v/>
      </c>
      <c r="D27" s="18" t="str">
        <f>LOOKUP($A27,[1]Quantities!$T5:$T20,[1]Quantities!AG5:AG20)</f>
        <v/>
      </c>
      <c r="E27" s="18" t="str">
        <f>LOOKUP($A27,[1]Quantities!$T5:$T20,[1]Quantities!AR5:AR20)</f>
        <v/>
      </c>
      <c r="F27" s="17"/>
      <c r="G27" s="16">
        <f t="shared" si="0"/>
        <v>0</v>
      </c>
      <c r="H27" s="17"/>
      <c r="I27" s="16">
        <f t="shared" si="1"/>
        <v>0</v>
      </c>
      <c r="J27" s="17"/>
      <c r="K27" s="16">
        <f t="shared" si="2"/>
        <v>0</v>
      </c>
      <c r="L27" s="17"/>
      <c r="M27" s="16">
        <f t="shared" si="3"/>
        <v>0</v>
      </c>
      <c r="N27" s="17"/>
      <c r="O27" s="16">
        <f t="shared" si="4"/>
        <v>0</v>
      </c>
      <c r="P27" s="15"/>
      <c r="Q27" s="14">
        <f t="shared" si="5"/>
        <v>0</v>
      </c>
    </row>
    <row r="28" spans="1:17" ht="13.5" thickBot="1">
      <c r="A28" s="12"/>
      <c r="B28" s="11"/>
      <c r="C28" s="11"/>
      <c r="D28" s="11"/>
      <c r="E28" s="10" t="s">
        <v>1</v>
      </c>
      <c r="F28" s="9"/>
      <c r="G28" s="8">
        <f>SUM(G12:G27)</f>
        <v>0</v>
      </c>
      <c r="H28" s="9"/>
      <c r="I28" s="8">
        <f>SUM(I12:I27)</f>
        <v>0</v>
      </c>
      <c r="J28" s="9"/>
      <c r="K28" s="8">
        <f>SUM(K12:K27)</f>
        <v>0</v>
      </c>
      <c r="L28" s="9"/>
      <c r="M28" s="8">
        <f>SUM(M12:M27)</f>
        <v>0</v>
      </c>
      <c r="N28" s="9"/>
      <c r="O28" s="8">
        <f>SUM(O12:O27)</f>
        <v>0</v>
      </c>
      <c r="P28" s="7"/>
      <c r="Q28" s="6">
        <f>SUM(Q12:Q27)</f>
        <v>0</v>
      </c>
    </row>
    <row r="29" spans="1:17" ht="11.25" customHeight="1"/>
    <row r="30" spans="1:17" s="39" customFormat="1">
      <c r="A30" s="43" t="str">
        <f>[1]Quantities!C35</f>
        <v>Road O from Road 11C to US 6 (includes old Road O)</v>
      </c>
    </row>
    <row r="31" spans="1:17" s="3" customFormat="1">
      <c r="A31" s="39" t="str">
        <f>[1]Quantities!AB53</f>
        <v>Length:  12425 Feet or 2.35 Mile(s)</v>
      </c>
      <c r="B31" s="41"/>
      <c r="C31" s="39"/>
      <c r="D31" s="42"/>
    </row>
    <row r="32" spans="1:17" s="3" customFormat="1">
      <c r="A32" s="39" t="str">
        <f>[1]Quantities!AB54</f>
        <v>Width:  22 Feet     (Approx. 30470 S.Y. including radius and driveway work)</v>
      </c>
      <c r="B32" s="39"/>
      <c r="C32" s="41"/>
      <c r="D32" s="40"/>
    </row>
    <row r="33" spans="1:17" s="3" customFormat="1" ht="13.5" thickBot="1">
      <c r="A33" s="39" t="str">
        <f>[1]Quantities!AB55</f>
        <v xml:space="preserve">Type: ODOT Spec 823 </v>
      </c>
      <c r="B33" s="38"/>
      <c r="C33" s="38"/>
      <c r="D33" s="38"/>
    </row>
    <row r="34" spans="1:17" s="3" customFormat="1">
      <c r="A34" s="37"/>
      <c r="B34" s="36"/>
      <c r="C34" s="35"/>
      <c r="D34" s="35"/>
      <c r="E34" s="34"/>
      <c r="F34" s="53"/>
      <c r="G34" s="54"/>
      <c r="H34" s="55" t="s">
        <v>13</v>
      </c>
      <c r="I34" s="55"/>
      <c r="J34" s="55" t="s">
        <v>12</v>
      </c>
      <c r="K34" s="55"/>
      <c r="L34" s="55" t="s">
        <v>11</v>
      </c>
      <c r="M34" s="55"/>
      <c r="N34" s="55" t="s">
        <v>10</v>
      </c>
      <c r="O34" s="54"/>
      <c r="P34" s="51" t="s">
        <v>9</v>
      </c>
      <c r="Q34" s="52"/>
    </row>
    <row r="35" spans="1:17" s="3" customFormat="1" ht="13.5" thickBot="1">
      <c r="A35" s="33" t="s">
        <v>8</v>
      </c>
      <c r="B35" s="32" t="s">
        <v>7</v>
      </c>
      <c r="C35" s="32" t="s">
        <v>6</v>
      </c>
      <c r="D35" s="32" t="s">
        <v>5</v>
      </c>
      <c r="E35" s="31" t="s">
        <v>4</v>
      </c>
      <c r="F35" s="30" t="s">
        <v>3</v>
      </c>
      <c r="G35" s="29" t="s">
        <v>2</v>
      </c>
      <c r="H35" s="30" t="s">
        <v>3</v>
      </c>
      <c r="I35" s="29" t="s">
        <v>2</v>
      </c>
      <c r="J35" s="30" t="s">
        <v>3</v>
      </c>
      <c r="K35" s="29" t="s">
        <v>2</v>
      </c>
      <c r="L35" s="30" t="s">
        <v>3</v>
      </c>
      <c r="M35" s="29" t="s">
        <v>2</v>
      </c>
      <c r="N35" s="30" t="s">
        <v>3</v>
      </c>
      <c r="O35" s="29" t="s">
        <v>2</v>
      </c>
      <c r="P35" s="28" t="s">
        <v>3</v>
      </c>
      <c r="Q35" s="27" t="s">
        <v>2</v>
      </c>
    </row>
    <row r="36" spans="1:17" s="20" customFormat="1" ht="13.5" thickTop="1">
      <c r="A36" s="26">
        <v>1</v>
      </c>
      <c r="B36" s="25">
        <v>407</v>
      </c>
      <c r="C36" s="25">
        <v>3140</v>
      </c>
      <c r="D36" s="25" t="s">
        <v>32</v>
      </c>
      <c r="E36" s="25" t="s">
        <v>31</v>
      </c>
      <c r="F36" s="24"/>
      <c r="G36" s="23">
        <f>IF($C36="",0,F36*$C36)</f>
        <v>0</v>
      </c>
      <c r="H36" s="24"/>
      <c r="I36" s="23">
        <f>IF($C36="",0,H36*$C36)</f>
        <v>0</v>
      </c>
      <c r="J36" s="24"/>
      <c r="K36" s="23">
        <f>IF($C36="",0,J36*$C36)</f>
        <v>0</v>
      </c>
      <c r="L36" s="24"/>
      <c r="M36" s="23">
        <f>IF($C36="",0,L36*$C36)</f>
        <v>0</v>
      </c>
      <c r="N36" s="24"/>
      <c r="O36" s="23">
        <f>IF($C36="",0,N36*$C36)</f>
        <v>0</v>
      </c>
      <c r="P36" s="22"/>
      <c r="Q36" s="21">
        <f>IF($C36="",0,P36*$C36)</f>
        <v>0</v>
      </c>
    </row>
    <row r="37" spans="1:17" s="20" customFormat="1" ht="25.5">
      <c r="A37" s="19">
        <v>2</v>
      </c>
      <c r="B37" s="18">
        <v>823</v>
      </c>
      <c r="C37" s="18">
        <v>436</v>
      </c>
      <c r="D37" s="18" t="s">
        <v>18</v>
      </c>
      <c r="E37" s="18" t="s">
        <v>30</v>
      </c>
      <c r="F37" s="17"/>
      <c r="G37" s="16">
        <f>IF($C37="",0,F37*$C37)</f>
        <v>0</v>
      </c>
      <c r="H37" s="17"/>
      <c r="I37" s="16">
        <f>IF($C37="",0,H37*$C37)</f>
        <v>0</v>
      </c>
      <c r="J37" s="17"/>
      <c r="K37" s="16">
        <f>IF($C37="",0,J37*$C37)</f>
        <v>0</v>
      </c>
      <c r="L37" s="17"/>
      <c r="M37" s="16">
        <f>IF($C37="",0,L37*$C37)</f>
        <v>0</v>
      </c>
      <c r="N37" s="17"/>
      <c r="O37" s="16">
        <f>IF($C37="",0,N37*$C37)</f>
        <v>0</v>
      </c>
      <c r="P37" s="15"/>
      <c r="Q37" s="14">
        <f>IF($C37="",0,P37*$C37)</f>
        <v>0</v>
      </c>
    </row>
    <row r="38" spans="1:17" s="20" customFormat="1" ht="38.25">
      <c r="A38" s="19">
        <v>3</v>
      </c>
      <c r="B38" s="18">
        <v>823</v>
      </c>
      <c r="C38" s="18">
        <v>1093</v>
      </c>
      <c r="D38" s="18" t="s">
        <v>18</v>
      </c>
      <c r="E38" s="18" t="s">
        <v>29</v>
      </c>
      <c r="F38" s="17"/>
      <c r="G38" s="16">
        <f>IF($C38="",0,F38*$C38)</f>
        <v>0</v>
      </c>
      <c r="H38" s="17"/>
      <c r="I38" s="16">
        <f>IF($C38="",0,H38*$C38)</f>
        <v>0</v>
      </c>
      <c r="J38" s="17"/>
      <c r="K38" s="16">
        <f>IF($C38="",0,J38*$C38)</f>
        <v>0</v>
      </c>
      <c r="L38" s="17"/>
      <c r="M38" s="16">
        <f>IF($C38="",0,L38*$C38)</f>
        <v>0</v>
      </c>
      <c r="N38" s="17"/>
      <c r="O38" s="16">
        <f>IF($C38="",0,N38*$C38)</f>
        <v>0</v>
      </c>
      <c r="P38" s="15"/>
      <c r="Q38" s="14">
        <f>IF($C38="",0,P38*$C38)</f>
        <v>0</v>
      </c>
    </row>
    <row r="39" spans="1:17" s="13" customFormat="1">
      <c r="A39" s="19">
        <v>4</v>
      </c>
      <c r="B39" s="18">
        <v>245</v>
      </c>
      <c r="C39" s="18">
        <v>170</v>
      </c>
      <c r="D39" s="18" t="s">
        <v>16</v>
      </c>
      <c r="E39" s="18" t="s">
        <v>63</v>
      </c>
      <c r="F39" s="17"/>
      <c r="G39" s="16">
        <f>IF($C39="",0,F39*$C39)</f>
        <v>0</v>
      </c>
      <c r="H39" s="17"/>
      <c r="I39" s="16">
        <f>IF($C39="",0,H39*$C39)</f>
        <v>0</v>
      </c>
      <c r="J39" s="17"/>
      <c r="K39" s="16">
        <f>IF($C39="",0,J39*$C39)</f>
        <v>0</v>
      </c>
      <c r="L39" s="17"/>
      <c r="M39" s="16">
        <f>IF($C39="",0,L39*$C39)</f>
        <v>0</v>
      </c>
      <c r="N39" s="17"/>
      <c r="O39" s="16">
        <f>IF($C39="",0,N39*$C39)</f>
        <v>0</v>
      </c>
      <c r="P39" s="15"/>
      <c r="Q39" s="14">
        <f>IF($C39="",0,P39*$C39)</f>
        <v>0</v>
      </c>
    </row>
    <row r="40" spans="1:17" s="13" customFormat="1">
      <c r="A40" s="19">
        <v>5</v>
      </c>
      <c r="B40" s="18">
        <v>614</v>
      </c>
      <c r="C40" s="18">
        <v>1</v>
      </c>
      <c r="D40" s="18" t="s">
        <v>25</v>
      </c>
      <c r="E40" s="18" t="s">
        <v>27</v>
      </c>
      <c r="F40" s="17"/>
      <c r="G40" s="16"/>
      <c r="H40" s="17"/>
      <c r="I40" s="16"/>
      <c r="J40" s="17"/>
      <c r="K40" s="16"/>
      <c r="L40" s="17"/>
      <c r="M40" s="16"/>
      <c r="N40" s="17"/>
      <c r="O40" s="16"/>
      <c r="P40" s="15"/>
      <c r="Q40" s="14"/>
    </row>
    <row r="41" spans="1:17" s="13" customFormat="1">
      <c r="A41" s="19">
        <v>6</v>
      </c>
      <c r="B41" s="18">
        <v>624</v>
      </c>
      <c r="C41" s="18">
        <v>1</v>
      </c>
      <c r="D41" s="18" t="s">
        <v>25</v>
      </c>
      <c r="E41" s="18" t="s">
        <v>26</v>
      </c>
      <c r="F41" s="17"/>
      <c r="G41" s="16"/>
      <c r="H41" s="17"/>
      <c r="I41" s="16"/>
      <c r="J41" s="17"/>
      <c r="K41" s="16"/>
      <c r="L41" s="17"/>
      <c r="M41" s="16"/>
      <c r="N41" s="17"/>
      <c r="O41" s="16"/>
      <c r="P41" s="15"/>
      <c r="Q41" s="14"/>
    </row>
    <row r="42" spans="1:17" s="20" customFormat="1">
      <c r="A42" s="19">
        <v>7</v>
      </c>
      <c r="B42" s="18">
        <v>103.05</v>
      </c>
      <c r="C42" s="18">
        <v>1</v>
      </c>
      <c r="D42" s="18" t="s">
        <v>25</v>
      </c>
      <c r="E42" s="18" t="s">
        <v>24</v>
      </c>
      <c r="F42" s="17"/>
      <c r="G42" s="16">
        <f t="shared" ref="G42:G53" si="7">IF($C42="",0,F42*$C42)</f>
        <v>0</v>
      </c>
      <c r="H42" s="17"/>
      <c r="I42" s="16">
        <f t="shared" ref="I42:I53" si="8">IF($C42="",0,H42*$C42)</f>
        <v>0</v>
      </c>
      <c r="J42" s="17"/>
      <c r="K42" s="16">
        <f t="shared" ref="K42:K53" si="9">IF($C42="",0,J42*$C42)</f>
        <v>0</v>
      </c>
      <c r="L42" s="17"/>
      <c r="M42" s="16">
        <f t="shared" ref="M42:M53" si="10">IF($C42="",0,L42*$C42)</f>
        <v>0</v>
      </c>
      <c r="N42" s="17"/>
      <c r="O42" s="16">
        <f t="shared" ref="O42:O53" si="11">IF($C42="",0,N42*$C42)</f>
        <v>0</v>
      </c>
      <c r="P42" s="15"/>
      <c r="Q42" s="14">
        <f t="shared" ref="Q42:Q53" si="12">IF($C42="",0,P42*$C42)</f>
        <v>0</v>
      </c>
    </row>
    <row r="43" spans="1:17" s="20" customFormat="1" hidden="1">
      <c r="A43" s="19">
        <f t="shared" ref="A43:A53" si="13">A42+1</f>
        <v>8</v>
      </c>
      <c r="B43" s="18" t="str">
        <f>LOOKUP($A43,[1]Quantities!$T36:$T51,[1]Quantities!AE36:AE51)</f>
        <v/>
      </c>
      <c r="C43" s="18" t="str">
        <f>LOOKUP($A43,[1]Quantities!$T36:$T51,[1]Quantities!AF36:AF51)</f>
        <v/>
      </c>
      <c r="D43" s="18" t="str">
        <f>LOOKUP($A43,[1]Quantities!$T36:$T51,[1]Quantities!AG36:AG51)</f>
        <v/>
      </c>
      <c r="E43" s="18" t="str">
        <f>LOOKUP($A43,[1]Quantities!$T36:$T51,[1]Quantities!AR36:AR51)</f>
        <v/>
      </c>
      <c r="F43" s="17"/>
      <c r="G43" s="16">
        <f t="shared" si="7"/>
        <v>0</v>
      </c>
      <c r="H43" s="17"/>
      <c r="I43" s="16">
        <f t="shared" si="8"/>
        <v>0</v>
      </c>
      <c r="J43" s="17"/>
      <c r="K43" s="16">
        <f t="shared" si="9"/>
        <v>0</v>
      </c>
      <c r="L43" s="17"/>
      <c r="M43" s="16">
        <f t="shared" si="10"/>
        <v>0</v>
      </c>
      <c r="N43" s="17"/>
      <c r="O43" s="16">
        <f t="shared" si="11"/>
        <v>0</v>
      </c>
      <c r="P43" s="15"/>
      <c r="Q43" s="14">
        <f t="shared" si="12"/>
        <v>0</v>
      </c>
    </row>
    <row r="44" spans="1:17" s="20" customFormat="1" hidden="1">
      <c r="A44" s="19">
        <f t="shared" si="13"/>
        <v>9</v>
      </c>
      <c r="B44" s="18" t="str">
        <f>LOOKUP($A44,[1]Quantities!$T36:$T51,[1]Quantities!AE36:AE51)</f>
        <v/>
      </c>
      <c r="C44" s="18" t="str">
        <f>LOOKUP($A44,[1]Quantities!$T36:$T51,[1]Quantities!AF36:AF51)</f>
        <v/>
      </c>
      <c r="D44" s="18" t="str">
        <f>LOOKUP($A44,[1]Quantities!$T36:$T51,[1]Quantities!AG36:AG51)</f>
        <v/>
      </c>
      <c r="E44" s="18" t="str">
        <f>LOOKUP($A44,[1]Quantities!$T36:$T51,[1]Quantities!AR36:AR51)</f>
        <v/>
      </c>
      <c r="F44" s="17"/>
      <c r="G44" s="16">
        <f t="shared" si="7"/>
        <v>0</v>
      </c>
      <c r="H44" s="17"/>
      <c r="I44" s="16">
        <f t="shared" si="8"/>
        <v>0</v>
      </c>
      <c r="J44" s="17"/>
      <c r="K44" s="16">
        <f t="shared" si="9"/>
        <v>0</v>
      </c>
      <c r="L44" s="17"/>
      <c r="M44" s="16">
        <f t="shared" si="10"/>
        <v>0</v>
      </c>
      <c r="N44" s="17"/>
      <c r="O44" s="16">
        <f t="shared" si="11"/>
        <v>0</v>
      </c>
      <c r="P44" s="15"/>
      <c r="Q44" s="14">
        <f t="shared" si="12"/>
        <v>0</v>
      </c>
    </row>
    <row r="45" spans="1:17" s="20" customFormat="1" hidden="1">
      <c r="A45" s="19">
        <f t="shared" si="13"/>
        <v>10</v>
      </c>
      <c r="B45" s="18" t="str">
        <f>LOOKUP($A45,[1]Quantities!$T36:$T51,[1]Quantities!AE36:AE51)</f>
        <v/>
      </c>
      <c r="C45" s="18" t="str">
        <f>LOOKUP($A45,[1]Quantities!$T36:$T51,[1]Quantities!AF36:AF51)</f>
        <v/>
      </c>
      <c r="D45" s="18" t="str">
        <f>LOOKUP($A45,[1]Quantities!$T36:$T51,[1]Quantities!AG36:AG51)</f>
        <v/>
      </c>
      <c r="E45" s="18" t="str">
        <f>LOOKUP($A45,[1]Quantities!$T36:$T51,[1]Quantities!AR36:AR51)</f>
        <v/>
      </c>
      <c r="F45" s="17"/>
      <c r="G45" s="16">
        <f t="shared" si="7"/>
        <v>0</v>
      </c>
      <c r="H45" s="17"/>
      <c r="I45" s="16">
        <f t="shared" si="8"/>
        <v>0</v>
      </c>
      <c r="J45" s="17"/>
      <c r="K45" s="16">
        <f t="shared" si="9"/>
        <v>0</v>
      </c>
      <c r="L45" s="17"/>
      <c r="M45" s="16">
        <f t="shared" si="10"/>
        <v>0</v>
      </c>
      <c r="N45" s="17"/>
      <c r="O45" s="16">
        <f t="shared" si="11"/>
        <v>0</v>
      </c>
      <c r="P45" s="15"/>
      <c r="Q45" s="14">
        <f t="shared" si="12"/>
        <v>0</v>
      </c>
    </row>
    <row r="46" spans="1:17" s="20" customFormat="1" hidden="1">
      <c r="A46" s="19">
        <f t="shared" si="13"/>
        <v>11</v>
      </c>
      <c r="B46" s="18" t="str">
        <f>LOOKUP($A46,[1]Quantities!$T36:$T51,[1]Quantities!AE36:AE51)</f>
        <v/>
      </c>
      <c r="C46" s="18" t="str">
        <f>LOOKUP($A46,[1]Quantities!$T36:$T51,[1]Quantities!AF36:AF51)</f>
        <v/>
      </c>
      <c r="D46" s="18" t="str">
        <f>LOOKUP($A46,[1]Quantities!$T36:$T51,[1]Quantities!AG36:AG51)</f>
        <v/>
      </c>
      <c r="E46" s="18" t="str">
        <f>LOOKUP($A46,[1]Quantities!$T36:$T51,[1]Quantities!AR36:AR51)</f>
        <v/>
      </c>
      <c r="F46" s="17"/>
      <c r="G46" s="16">
        <f t="shared" si="7"/>
        <v>0</v>
      </c>
      <c r="H46" s="17"/>
      <c r="I46" s="16">
        <f t="shared" si="8"/>
        <v>0</v>
      </c>
      <c r="J46" s="17"/>
      <c r="K46" s="16">
        <f t="shared" si="9"/>
        <v>0</v>
      </c>
      <c r="L46" s="17"/>
      <c r="M46" s="16">
        <f t="shared" si="10"/>
        <v>0</v>
      </c>
      <c r="N46" s="17"/>
      <c r="O46" s="16">
        <f t="shared" si="11"/>
        <v>0</v>
      </c>
      <c r="P46" s="15"/>
      <c r="Q46" s="14">
        <f t="shared" si="12"/>
        <v>0</v>
      </c>
    </row>
    <row r="47" spans="1:17" s="20" customFormat="1" hidden="1">
      <c r="A47" s="19">
        <f t="shared" si="13"/>
        <v>12</v>
      </c>
      <c r="B47" s="18" t="str">
        <f>LOOKUP($A47,[1]Quantities!$T36:$T51,[1]Quantities!AE36:AE51)</f>
        <v/>
      </c>
      <c r="C47" s="18" t="str">
        <f>LOOKUP($A47,[1]Quantities!$T36:$T51,[1]Quantities!AF36:AF51)</f>
        <v/>
      </c>
      <c r="D47" s="18" t="str">
        <f>LOOKUP($A47,[1]Quantities!$T36:$T51,[1]Quantities!AG36:AG51)</f>
        <v/>
      </c>
      <c r="E47" s="18" t="str">
        <f>LOOKUP($A47,[1]Quantities!$T36:$T51,[1]Quantities!AR36:AR51)</f>
        <v/>
      </c>
      <c r="F47" s="17"/>
      <c r="G47" s="16">
        <f t="shared" si="7"/>
        <v>0</v>
      </c>
      <c r="H47" s="17"/>
      <c r="I47" s="16">
        <f t="shared" si="8"/>
        <v>0</v>
      </c>
      <c r="J47" s="17"/>
      <c r="K47" s="16">
        <f t="shared" si="9"/>
        <v>0</v>
      </c>
      <c r="L47" s="17"/>
      <c r="M47" s="16">
        <f t="shared" si="10"/>
        <v>0</v>
      </c>
      <c r="N47" s="17"/>
      <c r="O47" s="16">
        <f t="shared" si="11"/>
        <v>0</v>
      </c>
      <c r="P47" s="15"/>
      <c r="Q47" s="14">
        <f t="shared" si="12"/>
        <v>0</v>
      </c>
    </row>
    <row r="48" spans="1:17" s="20" customFormat="1" hidden="1">
      <c r="A48" s="19">
        <f t="shared" si="13"/>
        <v>13</v>
      </c>
      <c r="B48" s="18" t="str">
        <f>LOOKUP($A48,[1]Quantities!$T36:$T51,[1]Quantities!AE36:AE51)</f>
        <v/>
      </c>
      <c r="C48" s="18" t="str">
        <f>LOOKUP($A48,[1]Quantities!$T36:$T51,[1]Quantities!AF36:AF51)</f>
        <v/>
      </c>
      <c r="D48" s="18" t="str">
        <f>LOOKUP($A48,[1]Quantities!$T36:$T51,[1]Quantities!AG36:AG51)</f>
        <v/>
      </c>
      <c r="E48" s="18" t="str">
        <f>LOOKUP($A48,[1]Quantities!$T36:$T51,[1]Quantities!AR36:AR51)</f>
        <v/>
      </c>
      <c r="F48" s="17"/>
      <c r="G48" s="16">
        <f t="shared" si="7"/>
        <v>0</v>
      </c>
      <c r="H48" s="17"/>
      <c r="I48" s="16">
        <f t="shared" si="8"/>
        <v>0</v>
      </c>
      <c r="J48" s="17"/>
      <c r="K48" s="16">
        <f t="shared" si="9"/>
        <v>0</v>
      </c>
      <c r="L48" s="17"/>
      <c r="M48" s="16">
        <f t="shared" si="10"/>
        <v>0</v>
      </c>
      <c r="N48" s="17"/>
      <c r="O48" s="16">
        <f t="shared" si="11"/>
        <v>0</v>
      </c>
      <c r="P48" s="15"/>
      <c r="Q48" s="14">
        <f t="shared" si="12"/>
        <v>0</v>
      </c>
    </row>
    <row r="49" spans="1:17" s="20" customFormat="1" hidden="1">
      <c r="A49" s="19">
        <f t="shared" si="13"/>
        <v>14</v>
      </c>
      <c r="B49" s="18" t="str">
        <f>LOOKUP($A49,[1]Quantities!$T36:$T51,[1]Quantities!AE36:AE51)</f>
        <v/>
      </c>
      <c r="C49" s="18" t="str">
        <f>LOOKUP($A49,[1]Quantities!$T36:$T51,[1]Quantities!AF36:AF51)</f>
        <v/>
      </c>
      <c r="D49" s="18" t="str">
        <f>LOOKUP($A49,[1]Quantities!$T36:$T51,[1]Quantities!AG36:AG51)</f>
        <v/>
      </c>
      <c r="E49" s="18" t="str">
        <f>LOOKUP($A49,[1]Quantities!$T36:$T51,[1]Quantities!AR36:AR51)</f>
        <v/>
      </c>
      <c r="F49" s="17"/>
      <c r="G49" s="16">
        <f t="shared" si="7"/>
        <v>0</v>
      </c>
      <c r="H49" s="17"/>
      <c r="I49" s="16">
        <f t="shared" si="8"/>
        <v>0</v>
      </c>
      <c r="J49" s="17"/>
      <c r="K49" s="16">
        <f t="shared" si="9"/>
        <v>0</v>
      </c>
      <c r="L49" s="17"/>
      <c r="M49" s="16">
        <f t="shared" si="10"/>
        <v>0</v>
      </c>
      <c r="N49" s="17"/>
      <c r="O49" s="16">
        <f t="shared" si="11"/>
        <v>0</v>
      </c>
      <c r="P49" s="15"/>
      <c r="Q49" s="14">
        <f t="shared" si="12"/>
        <v>0</v>
      </c>
    </row>
    <row r="50" spans="1:17" s="20" customFormat="1" hidden="1">
      <c r="A50" s="19">
        <f t="shared" si="13"/>
        <v>15</v>
      </c>
      <c r="B50" s="18" t="str">
        <f>LOOKUP($A50,[1]Quantities!$T36:$T51,[1]Quantities!AE36:AE51)</f>
        <v/>
      </c>
      <c r="C50" s="18" t="str">
        <f>LOOKUP($A50,[1]Quantities!$T36:$T51,[1]Quantities!AF36:AF51)</f>
        <v/>
      </c>
      <c r="D50" s="18" t="str">
        <f>LOOKUP($A50,[1]Quantities!$T36:$T51,[1]Quantities!AG36:AG51)</f>
        <v/>
      </c>
      <c r="E50" s="18" t="str">
        <f>LOOKUP($A50,[1]Quantities!$T36:$T51,[1]Quantities!AR36:AR51)</f>
        <v/>
      </c>
      <c r="F50" s="17"/>
      <c r="G50" s="16">
        <f t="shared" si="7"/>
        <v>0</v>
      </c>
      <c r="H50" s="17"/>
      <c r="I50" s="16">
        <f t="shared" si="8"/>
        <v>0</v>
      </c>
      <c r="J50" s="17"/>
      <c r="K50" s="16">
        <f t="shared" si="9"/>
        <v>0</v>
      </c>
      <c r="L50" s="17"/>
      <c r="M50" s="16">
        <f t="shared" si="10"/>
        <v>0</v>
      </c>
      <c r="N50" s="17"/>
      <c r="O50" s="16">
        <f t="shared" si="11"/>
        <v>0</v>
      </c>
      <c r="P50" s="15"/>
      <c r="Q50" s="14">
        <f t="shared" si="12"/>
        <v>0</v>
      </c>
    </row>
    <row r="51" spans="1:17" s="20" customFormat="1" hidden="1">
      <c r="A51" s="19">
        <f t="shared" si="13"/>
        <v>16</v>
      </c>
      <c r="B51" s="18" t="str">
        <f>LOOKUP($A51,[1]Quantities!$T36:$T51,[1]Quantities!AE36:AE51)</f>
        <v/>
      </c>
      <c r="C51" s="18" t="str">
        <f>LOOKUP($A51,[1]Quantities!$T36:$T51,[1]Quantities!AF36:AF51)</f>
        <v/>
      </c>
      <c r="D51" s="18" t="str">
        <f>LOOKUP($A51,[1]Quantities!$T36:$T51,[1]Quantities!AG36:AG51)</f>
        <v/>
      </c>
      <c r="E51" s="18" t="str">
        <f>LOOKUP($A51,[1]Quantities!$T36:$T51,[1]Quantities!AR36:AR51)</f>
        <v/>
      </c>
      <c r="F51" s="17"/>
      <c r="G51" s="16">
        <f t="shared" si="7"/>
        <v>0</v>
      </c>
      <c r="H51" s="17"/>
      <c r="I51" s="16">
        <f t="shared" si="8"/>
        <v>0</v>
      </c>
      <c r="J51" s="17"/>
      <c r="K51" s="16">
        <f t="shared" si="9"/>
        <v>0</v>
      </c>
      <c r="L51" s="17"/>
      <c r="M51" s="16">
        <f t="shared" si="10"/>
        <v>0</v>
      </c>
      <c r="N51" s="17"/>
      <c r="O51" s="16">
        <f t="shared" si="11"/>
        <v>0</v>
      </c>
      <c r="P51" s="15"/>
      <c r="Q51" s="14">
        <f t="shared" si="12"/>
        <v>0</v>
      </c>
    </row>
    <row r="52" spans="1:17" s="13" customFormat="1" hidden="1">
      <c r="A52" s="19">
        <f t="shared" si="13"/>
        <v>17</v>
      </c>
      <c r="B52" s="18" t="str">
        <f>LOOKUP($A52,[1]Quantities!$T36:$T51,[1]Quantities!AE36:AE51)</f>
        <v/>
      </c>
      <c r="C52" s="18" t="str">
        <f>LOOKUP($A52,[1]Quantities!$T36:$T51,[1]Quantities!AF36:AF51)</f>
        <v/>
      </c>
      <c r="D52" s="18" t="str">
        <f>LOOKUP($A52,[1]Quantities!$T36:$T51,[1]Quantities!AG36:AG51)</f>
        <v/>
      </c>
      <c r="E52" s="18" t="str">
        <f>LOOKUP($A52,[1]Quantities!$T36:$T51,[1]Quantities!AR36:AR51)</f>
        <v/>
      </c>
      <c r="F52" s="17"/>
      <c r="G52" s="16">
        <f t="shared" si="7"/>
        <v>0</v>
      </c>
      <c r="H52" s="17"/>
      <c r="I52" s="16">
        <f t="shared" si="8"/>
        <v>0</v>
      </c>
      <c r="J52" s="17"/>
      <c r="K52" s="16">
        <f t="shared" si="9"/>
        <v>0</v>
      </c>
      <c r="L52" s="17"/>
      <c r="M52" s="16">
        <f t="shared" si="10"/>
        <v>0</v>
      </c>
      <c r="N52" s="17"/>
      <c r="O52" s="16">
        <f t="shared" si="11"/>
        <v>0</v>
      </c>
      <c r="P52" s="15"/>
      <c r="Q52" s="14">
        <f t="shared" si="12"/>
        <v>0</v>
      </c>
    </row>
    <row r="53" spans="1:17" s="13" customFormat="1" hidden="1">
      <c r="A53" s="19">
        <f t="shared" si="13"/>
        <v>18</v>
      </c>
      <c r="B53" s="18" t="str">
        <f>LOOKUP($A53,[1]Quantities!$T36:$T51,[1]Quantities!AE36:AE51)</f>
        <v/>
      </c>
      <c r="C53" s="18" t="str">
        <f>LOOKUP($A53,[1]Quantities!$T36:$T51,[1]Quantities!AF36:AF51)</f>
        <v/>
      </c>
      <c r="D53" s="18" t="str">
        <f>LOOKUP($A53,[1]Quantities!$T36:$T51,[1]Quantities!AG36:AG51)</f>
        <v/>
      </c>
      <c r="E53" s="18" t="str">
        <f>LOOKUP($A53,[1]Quantities!$T36:$T51,[1]Quantities!AR36:AR51)</f>
        <v/>
      </c>
      <c r="F53" s="17"/>
      <c r="G53" s="16">
        <f t="shared" si="7"/>
        <v>0</v>
      </c>
      <c r="H53" s="17"/>
      <c r="I53" s="16">
        <f t="shared" si="8"/>
        <v>0</v>
      </c>
      <c r="J53" s="17"/>
      <c r="K53" s="16">
        <f t="shared" si="9"/>
        <v>0</v>
      </c>
      <c r="L53" s="17"/>
      <c r="M53" s="16">
        <f t="shared" si="10"/>
        <v>0</v>
      </c>
      <c r="N53" s="17"/>
      <c r="O53" s="16">
        <f t="shared" si="11"/>
        <v>0</v>
      </c>
      <c r="P53" s="15"/>
      <c r="Q53" s="14">
        <f t="shared" si="12"/>
        <v>0</v>
      </c>
    </row>
    <row r="54" spans="1:17" ht="13.5" thickBot="1">
      <c r="A54" s="12"/>
      <c r="B54" s="11"/>
      <c r="C54" s="11"/>
      <c r="D54" s="11"/>
      <c r="E54" s="10" t="s">
        <v>1</v>
      </c>
      <c r="F54" s="9"/>
      <c r="G54" s="8">
        <f>SUM(G36:G53)</f>
        <v>0</v>
      </c>
      <c r="H54" s="9"/>
      <c r="I54" s="8">
        <f>SUM(I36:I53)</f>
        <v>0</v>
      </c>
      <c r="J54" s="9"/>
      <c r="K54" s="8">
        <f>SUM(K36:K53)</f>
        <v>0</v>
      </c>
      <c r="L54" s="9"/>
      <c r="M54" s="8">
        <f>SUM(M36:M53)</f>
        <v>0</v>
      </c>
      <c r="N54" s="9"/>
      <c r="O54" s="8">
        <f>SUM(O36:O53)</f>
        <v>0</v>
      </c>
      <c r="P54" s="7"/>
      <c r="Q54" s="6">
        <f>SUM(Q36:Q53)</f>
        <v>0</v>
      </c>
    </row>
    <row r="55" spans="1:17" ht="11.25" customHeight="1"/>
    <row r="56" spans="1:17" s="39" customFormat="1">
      <c r="A56" s="43" t="str">
        <f>[1]Quantities!C66</f>
        <v>Road 15 from US 6 to Road S</v>
      </c>
    </row>
    <row r="57" spans="1:17" s="3" customFormat="1">
      <c r="A57" s="39" t="str">
        <f>[1]Quantities!AB84</f>
        <v>Length:  11725 Feet or 2.22 Mile(s)</v>
      </c>
      <c r="B57" s="41"/>
      <c r="C57" s="39"/>
      <c r="D57" s="42"/>
    </row>
    <row r="58" spans="1:17" s="3" customFormat="1">
      <c r="A58" s="39" t="str">
        <f>[1]Quantities!AB85</f>
        <v>Width:  20.5 Feet     (Approx. 26960 S.Y. including radius and driveway work)</v>
      </c>
      <c r="B58" s="39"/>
      <c r="C58" s="41"/>
      <c r="D58" s="40"/>
    </row>
    <row r="59" spans="1:17" s="3" customFormat="1" ht="13.5" thickBot="1">
      <c r="A59" s="39" t="str">
        <f>[1]Quantities!AB86</f>
        <v xml:space="preserve">Type: ODOT Spec 823 </v>
      </c>
      <c r="B59" s="38"/>
      <c r="C59" s="38"/>
      <c r="D59" s="38"/>
    </row>
    <row r="60" spans="1:17" s="3" customFormat="1">
      <c r="A60" s="37"/>
      <c r="B60" s="36"/>
      <c r="C60" s="35"/>
      <c r="D60" s="35"/>
      <c r="E60" s="34"/>
      <c r="F60" s="53" t="s">
        <v>14</v>
      </c>
      <c r="G60" s="54"/>
      <c r="H60" s="55" t="s">
        <v>13</v>
      </c>
      <c r="I60" s="55"/>
      <c r="J60" s="55" t="s">
        <v>12</v>
      </c>
      <c r="K60" s="55"/>
      <c r="L60" s="55" t="s">
        <v>11</v>
      </c>
      <c r="M60" s="55"/>
      <c r="N60" s="55" t="s">
        <v>10</v>
      </c>
      <c r="O60" s="54"/>
      <c r="P60" s="51" t="s">
        <v>9</v>
      </c>
      <c r="Q60" s="52"/>
    </row>
    <row r="61" spans="1:17" s="3" customFormat="1" ht="13.5" thickBot="1">
      <c r="A61" s="33" t="s">
        <v>8</v>
      </c>
      <c r="B61" s="32" t="s">
        <v>7</v>
      </c>
      <c r="C61" s="32" t="s">
        <v>6</v>
      </c>
      <c r="D61" s="32" t="s">
        <v>5</v>
      </c>
      <c r="E61" s="31" t="s">
        <v>4</v>
      </c>
      <c r="F61" s="30" t="s">
        <v>3</v>
      </c>
      <c r="G61" s="29" t="s">
        <v>2</v>
      </c>
      <c r="H61" s="30" t="s">
        <v>3</v>
      </c>
      <c r="I61" s="29" t="s">
        <v>2</v>
      </c>
      <c r="J61" s="30" t="s">
        <v>3</v>
      </c>
      <c r="K61" s="29" t="s">
        <v>2</v>
      </c>
      <c r="L61" s="30" t="s">
        <v>3</v>
      </c>
      <c r="M61" s="29" t="s">
        <v>2</v>
      </c>
      <c r="N61" s="30" t="s">
        <v>3</v>
      </c>
      <c r="O61" s="29" t="s">
        <v>2</v>
      </c>
      <c r="P61" s="28" t="s">
        <v>3</v>
      </c>
      <c r="Q61" s="27" t="s">
        <v>2</v>
      </c>
    </row>
    <row r="62" spans="1:17" s="20" customFormat="1" ht="13.5" thickTop="1">
      <c r="A62" s="26">
        <f>A36</f>
        <v>1</v>
      </c>
      <c r="B62" s="25">
        <f>LOOKUP($A62,[1]Quantities!$T67:$T82,[1]Quantities!AE67:AE82)</f>
        <v>407</v>
      </c>
      <c r="C62" s="25">
        <f>LOOKUP($A62,[1]Quantities!$T67:$T82,[1]Quantities!AF67:AF82)</f>
        <v>2700</v>
      </c>
      <c r="D62" s="25" t="str">
        <f>LOOKUP($A62,[1]Quantities!$T67:$T82,[1]Quantities!AG67:AG82)</f>
        <v>Gal</v>
      </c>
      <c r="E62" s="25" t="str">
        <f>LOOKUP($A62,[1]Quantities!$T67:$T82,[1]Quantities!AR67:AR82)</f>
        <v>Bituminous Tack Coat applied at 0.05 gallons per square yard</v>
      </c>
      <c r="F62" s="24"/>
      <c r="G62" s="23">
        <f t="shared" ref="G62:G77" si="14">IF($C62="",0,F62*$C62)</f>
        <v>0</v>
      </c>
      <c r="H62" s="24"/>
      <c r="I62" s="23">
        <f t="shared" ref="I62:I77" si="15">IF($C62="",0,H62*$C62)</f>
        <v>0</v>
      </c>
      <c r="J62" s="24"/>
      <c r="K62" s="23">
        <f t="shared" ref="K62:K77" si="16">IF($C62="",0,J62*$C62)</f>
        <v>0</v>
      </c>
      <c r="L62" s="24"/>
      <c r="M62" s="23">
        <f t="shared" ref="M62:M77" si="17">IF($C62="",0,L62*$C62)</f>
        <v>0</v>
      </c>
      <c r="N62" s="24"/>
      <c r="O62" s="23">
        <f t="shared" ref="O62:O77" si="18">IF($C62="",0,N62*$C62)</f>
        <v>0</v>
      </c>
      <c r="P62" s="22"/>
      <c r="Q62" s="21">
        <f t="shared" ref="Q62:Q77" si="19">IF($C62="",0,P62*$C62)</f>
        <v>0</v>
      </c>
    </row>
    <row r="63" spans="1:17" s="20" customFormat="1" ht="25.5">
      <c r="A63" s="19">
        <f t="shared" ref="A63:A77" si="20">A62+1</f>
        <v>2</v>
      </c>
      <c r="B63" s="18">
        <f>LOOKUP($A63,[1]Quantities!$T67:$T82,[1]Quantities!AE67:AE82)</f>
        <v>823</v>
      </c>
      <c r="C63" s="18">
        <f>LOOKUP($A63,[1]Quantities!$T67:$T82,[1]Quantities!AF67:AF82)</f>
        <v>375</v>
      </c>
      <c r="D63" s="18" t="str">
        <f>LOOKUP($A63,[1]Quantities!$T67:$T82,[1]Quantities!AG67:AG82)</f>
        <v>C.Y.</v>
      </c>
      <c r="E63" s="18" t="str">
        <f>LOOKUP($A63,[1]Quantities!$T67:$T82,[1]Quantities!AR67:AR82)</f>
        <v>Asphalt intermediate course PG 64-22, Type 1 (823) applied, spread and compacted at the average depth of 0.5 inches</v>
      </c>
      <c r="F63" s="17"/>
      <c r="G63" s="16">
        <f t="shared" si="14"/>
        <v>0</v>
      </c>
      <c r="H63" s="17"/>
      <c r="I63" s="16">
        <f t="shared" si="15"/>
        <v>0</v>
      </c>
      <c r="J63" s="17"/>
      <c r="K63" s="16">
        <f t="shared" si="16"/>
        <v>0</v>
      </c>
      <c r="L63" s="17"/>
      <c r="M63" s="16">
        <f t="shared" si="17"/>
        <v>0</v>
      </c>
      <c r="N63" s="17"/>
      <c r="O63" s="16">
        <f t="shared" si="18"/>
        <v>0</v>
      </c>
      <c r="P63" s="15"/>
      <c r="Q63" s="14">
        <f t="shared" si="19"/>
        <v>0</v>
      </c>
    </row>
    <row r="64" spans="1:17" s="20" customFormat="1" ht="38.25">
      <c r="A64" s="19">
        <f t="shared" si="20"/>
        <v>3</v>
      </c>
      <c r="B64" s="18">
        <f>LOOKUP($A64,[1]Quantities!$T67:$T82,[1]Quantities!AE67:AE82)</f>
        <v>823</v>
      </c>
      <c r="C64" s="18">
        <f>LOOKUP($A64,[1]Quantities!$T67:$T82,[1]Quantities!AF67:AF82)</f>
        <v>936</v>
      </c>
      <c r="D64" s="18" t="str">
        <f>LOOKUP($A64,[1]Quantities!$T67:$T82,[1]Quantities!AG67:AG82)</f>
        <v>C.Y.</v>
      </c>
      <c r="E64" s="18" t="str">
        <f>LOOKUP($A64,[1]Quantities!$T67:$T82,[1]Quantities!AR67:AR82)</f>
        <v>Asphalt concrete surface course PG 64-22, Type 1 (823) applied, spread and compacted at the average depth of 1.25 inches</v>
      </c>
      <c r="F64" s="17"/>
      <c r="G64" s="16">
        <f t="shared" si="14"/>
        <v>0</v>
      </c>
      <c r="H64" s="17"/>
      <c r="I64" s="16">
        <f t="shared" si="15"/>
        <v>0</v>
      </c>
      <c r="J64" s="17"/>
      <c r="K64" s="16">
        <f t="shared" si="16"/>
        <v>0</v>
      </c>
      <c r="L64" s="17"/>
      <c r="M64" s="16">
        <f t="shared" si="17"/>
        <v>0</v>
      </c>
      <c r="N64" s="17"/>
      <c r="O64" s="16">
        <f t="shared" si="18"/>
        <v>0</v>
      </c>
      <c r="P64" s="15"/>
      <c r="Q64" s="14">
        <f t="shared" si="19"/>
        <v>0</v>
      </c>
    </row>
    <row r="65" spans="1:17" s="13" customFormat="1">
      <c r="A65" s="19">
        <f t="shared" si="20"/>
        <v>4</v>
      </c>
      <c r="B65" s="18">
        <f>LOOKUP($A65,[1]Quantities!$T67:$T82,[1]Quantities!AE67:AE82)</f>
        <v>245</v>
      </c>
      <c r="C65" s="18">
        <f>LOOKUP($A65,[1]Quantities!$T67:$T82,[1]Quantities!AF67:AF82)</f>
        <v>320</v>
      </c>
      <c r="D65" s="18" t="str">
        <f>LOOKUP($A65,[1]Quantities!$T67:$T82,[1]Quantities!AG67:AG82)</f>
        <v>S.Y.</v>
      </c>
      <c r="E65" s="18" t="str">
        <f>LOOKUP($A65,[1]Quantities!$T67:$T82,[1]Quantities!AR67:AR82)</f>
        <v>Pavement Planing ( 20' milled including raidus)</v>
      </c>
      <c r="F65" s="17"/>
      <c r="G65" s="16">
        <f t="shared" si="14"/>
        <v>0</v>
      </c>
      <c r="H65" s="17"/>
      <c r="I65" s="16">
        <f t="shared" si="15"/>
        <v>0</v>
      </c>
      <c r="J65" s="17"/>
      <c r="K65" s="16">
        <f t="shared" si="16"/>
        <v>0</v>
      </c>
      <c r="L65" s="17"/>
      <c r="M65" s="16">
        <f t="shared" si="17"/>
        <v>0</v>
      </c>
      <c r="N65" s="17"/>
      <c r="O65" s="16">
        <f t="shared" si="18"/>
        <v>0</v>
      </c>
      <c r="P65" s="15"/>
      <c r="Q65" s="14">
        <f t="shared" si="19"/>
        <v>0</v>
      </c>
    </row>
    <row r="66" spans="1:17" s="20" customFormat="1">
      <c r="A66" s="19">
        <f t="shared" si="20"/>
        <v>5</v>
      </c>
      <c r="B66" s="18">
        <f>LOOKUP($A66,[1]Quantities!$T67:$T82,[1]Quantities!AE67:AE82)</f>
        <v>614</v>
      </c>
      <c r="C66" s="18">
        <f>LOOKUP($A66,[1]Quantities!$T67:$T82,[1]Quantities!AF67:AF82)</f>
        <v>1</v>
      </c>
      <c r="D66" s="18" t="str">
        <f>LOOKUP($A66,[1]Quantities!$T67:$T82,[1]Quantities!AG67:AG82)</f>
        <v>L.S.</v>
      </c>
      <c r="E66" s="18" t="str">
        <f>LOOKUP($A66,[1]Quantities!$T67:$T82,[1]Quantities!AR67:AR82)</f>
        <v>Maintaining Traffic</v>
      </c>
      <c r="F66" s="17"/>
      <c r="G66" s="16">
        <f t="shared" si="14"/>
        <v>0</v>
      </c>
      <c r="H66" s="17"/>
      <c r="I66" s="16">
        <f t="shared" si="15"/>
        <v>0</v>
      </c>
      <c r="J66" s="17"/>
      <c r="K66" s="16">
        <f t="shared" si="16"/>
        <v>0</v>
      </c>
      <c r="L66" s="17"/>
      <c r="M66" s="16">
        <f t="shared" si="17"/>
        <v>0</v>
      </c>
      <c r="N66" s="17"/>
      <c r="O66" s="16">
        <f t="shared" si="18"/>
        <v>0</v>
      </c>
      <c r="P66" s="15"/>
      <c r="Q66" s="14">
        <f t="shared" si="19"/>
        <v>0</v>
      </c>
    </row>
    <row r="67" spans="1:17" s="20" customFormat="1">
      <c r="A67" s="19">
        <f t="shared" si="20"/>
        <v>6</v>
      </c>
      <c r="B67" s="18">
        <f>LOOKUP($A67,[1]Quantities!$T67:$T82,[1]Quantities!AE67:AE82)</f>
        <v>624</v>
      </c>
      <c r="C67" s="18">
        <f>LOOKUP($A67,[1]Quantities!$T67:$T82,[1]Quantities!AF67:AF82)</f>
        <v>1</v>
      </c>
      <c r="D67" s="18" t="str">
        <f>LOOKUP($A67,[1]Quantities!$T67:$T82,[1]Quantities!AG67:AG82)</f>
        <v>L.S.</v>
      </c>
      <c r="E67" s="18" t="str">
        <f>LOOKUP($A67,[1]Quantities!$T67:$T82,[1]Quantities!AR67:AR82)</f>
        <v>Mobilization</v>
      </c>
      <c r="F67" s="17"/>
      <c r="G67" s="16">
        <f t="shared" si="14"/>
        <v>0</v>
      </c>
      <c r="H67" s="17"/>
      <c r="I67" s="16">
        <f t="shared" si="15"/>
        <v>0</v>
      </c>
      <c r="J67" s="17"/>
      <c r="K67" s="16">
        <f t="shared" si="16"/>
        <v>0</v>
      </c>
      <c r="L67" s="17"/>
      <c r="M67" s="16">
        <f t="shared" si="17"/>
        <v>0</v>
      </c>
      <c r="N67" s="17"/>
      <c r="O67" s="16">
        <f t="shared" si="18"/>
        <v>0</v>
      </c>
      <c r="P67" s="15"/>
      <c r="Q67" s="14">
        <f t="shared" si="19"/>
        <v>0</v>
      </c>
    </row>
    <row r="68" spans="1:17" s="20" customFormat="1">
      <c r="A68" s="19">
        <f t="shared" si="20"/>
        <v>7</v>
      </c>
      <c r="B68" s="18">
        <f>LOOKUP($A68,[1]Quantities!$T67:$T82,[1]Quantities!AE67:AE82)</f>
        <v>103.05</v>
      </c>
      <c r="C68" s="18">
        <f>LOOKUP($A68,[1]Quantities!$T67:$T82,[1]Quantities!AF67:AF82)</f>
        <v>1</v>
      </c>
      <c r="D68" s="18" t="str">
        <f>LOOKUP($A68,[1]Quantities!$T67:$T82,[1]Quantities!AG67:AG82)</f>
        <v>L.S.</v>
      </c>
      <c r="E68" s="18" t="str">
        <f>LOOKUP($A68,[1]Quantities!$T67:$T82,[1]Quantities!AR67:AR82)</f>
        <v>Contract Performance &amp; Payment Bond</v>
      </c>
      <c r="F68" s="17"/>
      <c r="G68" s="16">
        <f t="shared" si="14"/>
        <v>0</v>
      </c>
      <c r="H68" s="17"/>
      <c r="I68" s="16">
        <f t="shared" si="15"/>
        <v>0</v>
      </c>
      <c r="J68" s="17"/>
      <c r="K68" s="16">
        <f t="shared" si="16"/>
        <v>0</v>
      </c>
      <c r="L68" s="17"/>
      <c r="M68" s="16">
        <f t="shared" si="17"/>
        <v>0</v>
      </c>
      <c r="N68" s="17"/>
      <c r="O68" s="16">
        <f t="shared" si="18"/>
        <v>0</v>
      </c>
      <c r="P68" s="15"/>
      <c r="Q68" s="14">
        <f t="shared" si="19"/>
        <v>0</v>
      </c>
    </row>
    <row r="69" spans="1:17" s="20" customFormat="1" hidden="1">
      <c r="A69" s="19">
        <f t="shared" si="20"/>
        <v>8</v>
      </c>
      <c r="B69" s="18" t="str">
        <f>LOOKUP($A69,[1]Quantities!$T67:$T82,[1]Quantities!AE67:AE82)</f>
        <v/>
      </c>
      <c r="C69" s="18" t="str">
        <f>LOOKUP($A69,[1]Quantities!$T67:$T82,[1]Quantities!AF67:AF82)</f>
        <v/>
      </c>
      <c r="D69" s="18" t="str">
        <f>LOOKUP($A69,[1]Quantities!$T67:$T82,[1]Quantities!AG67:AG82)</f>
        <v/>
      </c>
      <c r="E69" s="18" t="str">
        <f>LOOKUP($A69,[1]Quantities!$T67:$T82,[1]Quantities!AR67:AR82)</f>
        <v/>
      </c>
      <c r="F69" s="17"/>
      <c r="G69" s="16">
        <f t="shared" si="14"/>
        <v>0</v>
      </c>
      <c r="H69" s="17"/>
      <c r="I69" s="16">
        <f t="shared" si="15"/>
        <v>0</v>
      </c>
      <c r="J69" s="17"/>
      <c r="K69" s="16">
        <f t="shared" si="16"/>
        <v>0</v>
      </c>
      <c r="L69" s="17"/>
      <c r="M69" s="16">
        <f t="shared" si="17"/>
        <v>0</v>
      </c>
      <c r="N69" s="17"/>
      <c r="O69" s="16">
        <f t="shared" si="18"/>
        <v>0</v>
      </c>
      <c r="P69" s="15"/>
      <c r="Q69" s="14">
        <f t="shared" si="19"/>
        <v>0</v>
      </c>
    </row>
    <row r="70" spans="1:17" s="20" customFormat="1" hidden="1">
      <c r="A70" s="19">
        <f t="shared" si="20"/>
        <v>9</v>
      </c>
      <c r="B70" s="18" t="str">
        <f>LOOKUP($A70,[1]Quantities!$T67:$T82,[1]Quantities!AE67:AE82)</f>
        <v/>
      </c>
      <c r="C70" s="18" t="str">
        <f>LOOKUP($A70,[1]Quantities!$T67:$T82,[1]Quantities!AF67:AF82)</f>
        <v/>
      </c>
      <c r="D70" s="18" t="str">
        <f>LOOKUP($A70,[1]Quantities!$T67:$T82,[1]Quantities!AG67:AG82)</f>
        <v/>
      </c>
      <c r="E70" s="18" t="str">
        <f>LOOKUP($A70,[1]Quantities!$T67:$T82,[1]Quantities!AR67:AR82)</f>
        <v/>
      </c>
      <c r="F70" s="17"/>
      <c r="G70" s="16">
        <f t="shared" si="14"/>
        <v>0</v>
      </c>
      <c r="H70" s="17"/>
      <c r="I70" s="16">
        <f t="shared" si="15"/>
        <v>0</v>
      </c>
      <c r="J70" s="17"/>
      <c r="K70" s="16">
        <f t="shared" si="16"/>
        <v>0</v>
      </c>
      <c r="L70" s="17"/>
      <c r="M70" s="16">
        <f t="shared" si="17"/>
        <v>0</v>
      </c>
      <c r="N70" s="17"/>
      <c r="O70" s="16">
        <f t="shared" si="18"/>
        <v>0</v>
      </c>
      <c r="P70" s="15"/>
      <c r="Q70" s="14">
        <f t="shared" si="19"/>
        <v>0</v>
      </c>
    </row>
    <row r="71" spans="1:17" s="20" customFormat="1" hidden="1">
      <c r="A71" s="19">
        <f t="shared" si="20"/>
        <v>10</v>
      </c>
      <c r="B71" s="18" t="str">
        <f>LOOKUP($A71,[1]Quantities!$T67:$T82,[1]Quantities!AE67:AE82)</f>
        <v/>
      </c>
      <c r="C71" s="18" t="str">
        <f>LOOKUP($A71,[1]Quantities!$T67:$T82,[1]Quantities!AF67:AF82)</f>
        <v/>
      </c>
      <c r="D71" s="18" t="str">
        <f>LOOKUP($A71,[1]Quantities!$T67:$T82,[1]Quantities!AG67:AG82)</f>
        <v/>
      </c>
      <c r="E71" s="18" t="str">
        <f>LOOKUP($A71,[1]Quantities!$T67:$T82,[1]Quantities!AR67:AR82)</f>
        <v/>
      </c>
      <c r="F71" s="17"/>
      <c r="G71" s="16">
        <f t="shared" si="14"/>
        <v>0</v>
      </c>
      <c r="H71" s="17"/>
      <c r="I71" s="16">
        <f t="shared" si="15"/>
        <v>0</v>
      </c>
      <c r="J71" s="17"/>
      <c r="K71" s="16">
        <f t="shared" si="16"/>
        <v>0</v>
      </c>
      <c r="L71" s="17"/>
      <c r="M71" s="16">
        <f t="shared" si="17"/>
        <v>0</v>
      </c>
      <c r="N71" s="17"/>
      <c r="O71" s="16">
        <f t="shared" si="18"/>
        <v>0</v>
      </c>
      <c r="P71" s="15"/>
      <c r="Q71" s="14">
        <f t="shared" si="19"/>
        <v>0</v>
      </c>
    </row>
    <row r="72" spans="1:17" s="20" customFormat="1" hidden="1">
      <c r="A72" s="19">
        <f t="shared" si="20"/>
        <v>11</v>
      </c>
      <c r="B72" s="18" t="str">
        <f>LOOKUP($A72,[1]Quantities!$T67:$T82,[1]Quantities!AE67:AE82)</f>
        <v/>
      </c>
      <c r="C72" s="18" t="str">
        <f>LOOKUP($A72,[1]Quantities!$T67:$T82,[1]Quantities!AF67:AF82)</f>
        <v/>
      </c>
      <c r="D72" s="18" t="str">
        <f>LOOKUP($A72,[1]Quantities!$T67:$T82,[1]Quantities!AG67:AG82)</f>
        <v/>
      </c>
      <c r="E72" s="18" t="str">
        <f>LOOKUP($A72,[1]Quantities!$T67:$T82,[1]Quantities!AR67:AR82)</f>
        <v/>
      </c>
      <c r="F72" s="17"/>
      <c r="G72" s="16">
        <f t="shared" si="14"/>
        <v>0</v>
      </c>
      <c r="H72" s="17"/>
      <c r="I72" s="16">
        <f t="shared" si="15"/>
        <v>0</v>
      </c>
      <c r="J72" s="17"/>
      <c r="K72" s="16">
        <f t="shared" si="16"/>
        <v>0</v>
      </c>
      <c r="L72" s="17"/>
      <c r="M72" s="16">
        <f t="shared" si="17"/>
        <v>0</v>
      </c>
      <c r="N72" s="17"/>
      <c r="O72" s="16">
        <f t="shared" si="18"/>
        <v>0</v>
      </c>
      <c r="P72" s="15"/>
      <c r="Q72" s="14">
        <f t="shared" si="19"/>
        <v>0</v>
      </c>
    </row>
    <row r="73" spans="1:17" s="20" customFormat="1" hidden="1">
      <c r="A73" s="19">
        <f t="shared" si="20"/>
        <v>12</v>
      </c>
      <c r="B73" s="18" t="str">
        <f>LOOKUP($A73,[1]Quantities!$T67:$T82,[1]Quantities!AE67:AE82)</f>
        <v/>
      </c>
      <c r="C73" s="18" t="str">
        <f>LOOKUP($A73,[1]Quantities!$T67:$T82,[1]Quantities!AF67:AF82)</f>
        <v/>
      </c>
      <c r="D73" s="18" t="str">
        <f>LOOKUP($A73,[1]Quantities!$T67:$T82,[1]Quantities!AG67:AG82)</f>
        <v/>
      </c>
      <c r="E73" s="18" t="str">
        <f>LOOKUP($A73,[1]Quantities!$T67:$T82,[1]Quantities!AR67:AR82)</f>
        <v/>
      </c>
      <c r="F73" s="17"/>
      <c r="G73" s="16">
        <f t="shared" si="14"/>
        <v>0</v>
      </c>
      <c r="H73" s="17"/>
      <c r="I73" s="16">
        <f t="shared" si="15"/>
        <v>0</v>
      </c>
      <c r="J73" s="17"/>
      <c r="K73" s="16">
        <f t="shared" si="16"/>
        <v>0</v>
      </c>
      <c r="L73" s="17"/>
      <c r="M73" s="16">
        <f t="shared" si="17"/>
        <v>0</v>
      </c>
      <c r="N73" s="17"/>
      <c r="O73" s="16">
        <f t="shared" si="18"/>
        <v>0</v>
      </c>
      <c r="P73" s="15"/>
      <c r="Q73" s="14">
        <f t="shared" si="19"/>
        <v>0</v>
      </c>
    </row>
    <row r="74" spans="1:17" s="20" customFormat="1" hidden="1">
      <c r="A74" s="19">
        <f t="shared" si="20"/>
        <v>13</v>
      </c>
      <c r="B74" s="18" t="str">
        <f>LOOKUP($A74,[1]Quantities!$T67:$T82,[1]Quantities!AE67:AE82)</f>
        <v/>
      </c>
      <c r="C74" s="18" t="str">
        <f>LOOKUP($A74,[1]Quantities!$T67:$T82,[1]Quantities!AF67:AF82)</f>
        <v/>
      </c>
      <c r="D74" s="18" t="str">
        <f>LOOKUP($A74,[1]Quantities!$T67:$T82,[1]Quantities!AG67:AG82)</f>
        <v/>
      </c>
      <c r="E74" s="18" t="str">
        <f>LOOKUP($A74,[1]Quantities!$T67:$T82,[1]Quantities!AR67:AR82)</f>
        <v/>
      </c>
      <c r="F74" s="17"/>
      <c r="G74" s="16">
        <f t="shared" si="14"/>
        <v>0</v>
      </c>
      <c r="H74" s="17"/>
      <c r="I74" s="16">
        <f t="shared" si="15"/>
        <v>0</v>
      </c>
      <c r="J74" s="17"/>
      <c r="K74" s="16">
        <f t="shared" si="16"/>
        <v>0</v>
      </c>
      <c r="L74" s="17"/>
      <c r="M74" s="16">
        <f t="shared" si="17"/>
        <v>0</v>
      </c>
      <c r="N74" s="17"/>
      <c r="O74" s="16">
        <f t="shared" si="18"/>
        <v>0</v>
      </c>
      <c r="P74" s="15"/>
      <c r="Q74" s="14">
        <f t="shared" si="19"/>
        <v>0</v>
      </c>
    </row>
    <row r="75" spans="1:17" s="20" customFormat="1" hidden="1">
      <c r="A75" s="19">
        <f t="shared" si="20"/>
        <v>14</v>
      </c>
      <c r="B75" s="18" t="str">
        <f>LOOKUP($A75,[1]Quantities!$T67:$T82,[1]Quantities!AE67:AE82)</f>
        <v/>
      </c>
      <c r="C75" s="18" t="str">
        <f>LOOKUP($A75,[1]Quantities!$T67:$T82,[1]Quantities!AF67:AF82)</f>
        <v/>
      </c>
      <c r="D75" s="18" t="str">
        <f>LOOKUP($A75,[1]Quantities!$T67:$T82,[1]Quantities!AG67:AG82)</f>
        <v/>
      </c>
      <c r="E75" s="18" t="str">
        <f>LOOKUP($A75,[1]Quantities!$T67:$T82,[1]Quantities!AR67:AR82)</f>
        <v/>
      </c>
      <c r="F75" s="17"/>
      <c r="G75" s="16">
        <f t="shared" si="14"/>
        <v>0</v>
      </c>
      <c r="H75" s="17"/>
      <c r="I75" s="16">
        <f t="shared" si="15"/>
        <v>0</v>
      </c>
      <c r="J75" s="17"/>
      <c r="K75" s="16">
        <f t="shared" si="16"/>
        <v>0</v>
      </c>
      <c r="L75" s="17"/>
      <c r="M75" s="16">
        <f t="shared" si="17"/>
        <v>0</v>
      </c>
      <c r="N75" s="17"/>
      <c r="O75" s="16">
        <f t="shared" si="18"/>
        <v>0</v>
      </c>
      <c r="P75" s="15"/>
      <c r="Q75" s="14">
        <f t="shared" si="19"/>
        <v>0</v>
      </c>
    </row>
    <row r="76" spans="1:17" s="13" customFormat="1" hidden="1">
      <c r="A76" s="19">
        <f t="shared" si="20"/>
        <v>15</v>
      </c>
      <c r="B76" s="18" t="str">
        <f>LOOKUP($A76,[1]Quantities!$T67:$T82,[1]Quantities!AE67:AE82)</f>
        <v/>
      </c>
      <c r="C76" s="18" t="str">
        <f>LOOKUP($A76,[1]Quantities!$T67:$T82,[1]Quantities!AF67:AF82)</f>
        <v/>
      </c>
      <c r="D76" s="18" t="str">
        <f>LOOKUP($A76,[1]Quantities!$T67:$T82,[1]Quantities!AG67:AG82)</f>
        <v/>
      </c>
      <c r="E76" s="18" t="str">
        <f>LOOKUP($A76,[1]Quantities!$T67:$T82,[1]Quantities!AR67:AR82)</f>
        <v/>
      </c>
      <c r="F76" s="17"/>
      <c r="G76" s="16">
        <f t="shared" si="14"/>
        <v>0</v>
      </c>
      <c r="H76" s="17"/>
      <c r="I76" s="16">
        <f t="shared" si="15"/>
        <v>0</v>
      </c>
      <c r="J76" s="17"/>
      <c r="K76" s="16">
        <f t="shared" si="16"/>
        <v>0</v>
      </c>
      <c r="L76" s="17"/>
      <c r="M76" s="16">
        <f t="shared" si="17"/>
        <v>0</v>
      </c>
      <c r="N76" s="17"/>
      <c r="O76" s="16">
        <f t="shared" si="18"/>
        <v>0</v>
      </c>
      <c r="P76" s="15"/>
      <c r="Q76" s="14">
        <f t="shared" si="19"/>
        <v>0</v>
      </c>
    </row>
    <row r="77" spans="1:17" s="13" customFormat="1" hidden="1">
      <c r="A77" s="19">
        <f t="shared" si="20"/>
        <v>16</v>
      </c>
      <c r="B77" s="18" t="str">
        <f>LOOKUP($A77,[1]Quantities!$T67:$T82,[1]Quantities!AE67:AE82)</f>
        <v/>
      </c>
      <c r="C77" s="18" t="str">
        <f>LOOKUP($A77,[1]Quantities!$T67:$T82,[1]Quantities!AF67:AF82)</f>
        <v/>
      </c>
      <c r="D77" s="18" t="str">
        <f>LOOKUP($A77,[1]Quantities!$T67:$T82,[1]Quantities!AG67:AG82)</f>
        <v/>
      </c>
      <c r="E77" s="18" t="str">
        <f>LOOKUP($A77,[1]Quantities!$T67:$T82,[1]Quantities!AR67:AR82)</f>
        <v/>
      </c>
      <c r="F77" s="17"/>
      <c r="G77" s="16">
        <f t="shared" si="14"/>
        <v>0</v>
      </c>
      <c r="H77" s="17"/>
      <c r="I77" s="16">
        <f t="shared" si="15"/>
        <v>0</v>
      </c>
      <c r="J77" s="17"/>
      <c r="K77" s="16">
        <f t="shared" si="16"/>
        <v>0</v>
      </c>
      <c r="L77" s="17"/>
      <c r="M77" s="16">
        <f t="shared" si="17"/>
        <v>0</v>
      </c>
      <c r="N77" s="17"/>
      <c r="O77" s="16">
        <f t="shared" si="18"/>
        <v>0</v>
      </c>
      <c r="P77" s="15"/>
      <c r="Q77" s="14">
        <f t="shared" si="19"/>
        <v>0</v>
      </c>
    </row>
    <row r="78" spans="1:17" ht="13.5" thickBot="1">
      <c r="A78" s="12"/>
      <c r="B78" s="11"/>
      <c r="C78" s="11"/>
      <c r="D78" s="11"/>
      <c r="E78" s="10" t="s">
        <v>1</v>
      </c>
      <c r="F78" s="9"/>
      <c r="G78" s="8">
        <f>SUM(G62:G77)</f>
        <v>0</v>
      </c>
      <c r="H78" s="9"/>
      <c r="I78" s="8">
        <f>SUM(I62:I77)</f>
        <v>0</v>
      </c>
      <c r="J78" s="9"/>
      <c r="K78" s="8">
        <f>SUM(K62:K77)</f>
        <v>0</v>
      </c>
      <c r="L78" s="9"/>
      <c r="M78" s="8">
        <f>SUM(M62:M77)</f>
        <v>0</v>
      </c>
      <c r="N78" s="9"/>
      <c r="O78" s="8">
        <f>SUM(O62:O77)</f>
        <v>0</v>
      </c>
      <c r="P78" s="7"/>
      <c r="Q78" s="6">
        <f>SUM(Q62:Q77)</f>
        <v>0</v>
      </c>
    </row>
    <row r="79" spans="1:17" s="39" customFormat="1">
      <c r="A79" s="43" t="str">
        <f>[1]Quantities!C97</f>
        <v>Bales Road from Westmoreland to Glenwood- City of Napoleon</v>
      </c>
    </row>
    <row r="80" spans="1:17" s="3" customFormat="1">
      <c r="A80" s="39" t="str">
        <f>[1]Quantities!AB115</f>
        <v>Length:  2870 Feet or 0.54 Mile(s)</v>
      </c>
      <c r="B80" s="41"/>
      <c r="C80" s="39"/>
      <c r="D80" s="42"/>
    </row>
    <row r="81" spans="1:17" s="3" customFormat="1">
      <c r="A81" s="39" t="str">
        <f>[1]Quantities!AB116</f>
        <v>Width:  21.5 Feet     (Approx. 6885 S.Y. including radius and driveway work)</v>
      </c>
      <c r="B81" s="39"/>
      <c r="C81" s="41"/>
      <c r="D81" s="40"/>
    </row>
    <row r="82" spans="1:17" s="3" customFormat="1" ht="13.5" thickBot="1">
      <c r="A82" s="39" t="str">
        <f>[1]Quantities!AB117</f>
        <v xml:space="preserve">Type: ODOT Spec 823 </v>
      </c>
      <c r="B82" s="38"/>
      <c r="C82" s="38"/>
      <c r="D82" s="38"/>
    </row>
    <row r="83" spans="1:17" s="3" customFormat="1">
      <c r="A83" s="37"/>
      <c r="B83" s="36"/>
      <c r="C83" s="35"/>
      <c r="D83" s="35"/>
      <c r="E83" s="34"/>
      <c r="F83" s="53"/>
      <c r="G83" s="54"/>
      <c r="H83" s="55" t="s">
        <v>13</v>
      </c>
      <c r="I83" s="55"/>
      <c r="J83" s="55" t="s">
        <v>12</v>
      </c>
      <c r="K83" s="55"/>
      <c r="L83" s="55" t="s">
        <v>11</v>
      </c>
      <c r="M83" s="55"/>
      <c r="N83" s="55" t="s">
        <v>10</v>
      </c>
      <c r="O83" s="54"/>
      <c r="P83" s="51" t="s">
        <v>9</v>
      </c>
      <c r="Q83" s="52"/>
    </row>
    <row r="84" spans="1:17" s="3" customFormat="1" ht="13.5" thickBot="1">
      <c r="A84" s="33" t="s">
        <v>8</v>
      </c>
      <c r="B84" s="32" t="s">
        <v>7</v>
      </c>
      <c r="C84" s="32" t="s">
        <v>6</v>
      </c>
      <c r="D84" s="32" t="s">
        <v>5</v>
      </c>
      <c r="E84" s="31" t="s">
        <v>4</v>
      </c>
      <c r="F84" s="30" t="s">
        <v>3</v>
      </c>
      <c r="G84" s="29" t="s">
        <v>2</v>
      </c>
      <c r="H84" s="30" t="s">
        <v>3</v>
      </c>
      <c r="I84" s="29" t="s">
        <v>2</v>
      </c>
      <c r="J84" s="30" t="s">
        <v>3</v>
      </c>
      <c r="K84" s="29" t="s">
        <v>2</v>
      </c>
      <c r="L84" s="30" t="s">
        <v>3</v>
      </c>
      <c r="M84" s="29" t="s">
        <v>2</v>
      </c>
      <c r="N84" s="30" t="s">
        <v>3</v>
      </c>
      <c r="O84" s="29" t="s">
        <v>2</v>
      </c>
      <c r="P84" s="28" t="s">
        <v>3</v>
      </c>
      <c r="Q84" s="27" t="s">
        <v>2</v>
      </c>
    </row>
    <row r="85" spans="1:17" s="20" customFormat="1" ht="13.5" thickTop="1">
      <c r="A85" s="26">
        <v>1</v>
      </c>
      <c r="B85" s="25">
        <v>407</v>
      </c>
      <c r="C85" s="25">
        <v>690</v>
      </c>
      <c r="D85" s="25" t="s">
        <v>32</v>
      </c>
      <c r="E85" s="25" t="s">
        <v>31</v>
      </c>
      <c r="F85" s="24"/>
      <c r="G85" s="23">
        <f t="shared" ref="G85:G100" si="21">IF($C85="",0,F85*$C85)</f>
        <v>0</v>
      </c>
      <c r="H85" s="24"/>
      <c r="I85" s="23">
        <f t="shared" ref="I85:I100" si="22">IF($C85="",0,H85*$C85)</f>
        <v>0</v>
      </c>
      <c r="J85" s="24"/>
      <c r="K85" s="23">
        <f t="shared" ref="K85:K100" si="23">IF($C85="",0,J85*$C85)</f>
        <v>0</v>
      </c>
      <c r="L85" s="24"/>
      <c r="M85" s="23">
        <f t="shared" ref="M85:M100" si="24">IF($C85="",0,L85*$C85)</f>
        <v>0</v>
      </c>
      <c r="N85" s="24"/>
      <c r="O85" s="23">
        <f t="shared" ref="O85:O100" si="25">IF($C85="",0,N85*$C85)</f>
        <v>0</v>
      </c>
      <c r="P85" s="22"/>
      <c r="Q85" s="21">
        <f t="shared" ref="Q85:Q100" si="26">IF($C85="",0,P85*$C85)</f>
        <v>0</v>
      </c>
    </row>
    <row r="86" spans="1:17" s="20" customFormat="1" ht="25.5">
      <c r="A86" s="19">
        <v>2</v>
      </c>
      <c r="B86" s="18">
        <v>823</v>
      </c>
      <c r="C86" s="18">
        <v>351</v>
      </c>
      <c r="D86" s="18" t="s">
        <v>18</v>
      </c>
      <c r="E86" s="18" t="s">
        <v>51</v>
      </c>
      <c r="F86" s="17"/>
      <c r="G86" s="16">
        <f t="shared" si="21"/>
        <v>0</v>
      </c>
      <c r="H86" s="17"/>
      <c r="I86" s="16">
        <f t="shared" si="22"/>
        <v>0</v>
      </c>
      <c r="J86" s="17"/>
      <c r="K86" s="16">
        <f t="shared" si="23"/>
        <v>0</v>
      </c>
      <c r="L86" s="17"/>
      <c r="M86" s="16">
        <f t="shared" si="24"/>
        <v>0</v>
      </c>
      <c r="N86" s="17"/>
      <c r="O86" s="16">
        <f t="shared" si="25"/>
        <v>0</v>
      </c>
      <c r="P86" s="15"/>
      <c r="Q86" s="14">
        <f t="shared" si="26"/>
        <v>0</v>
      </c>
    </row>
    <row r="87" spans="1:17" s="20" customFormat="1" ht="25.5">
      <c r="A87" s="19">
        <v>3</v>
      </c>
      <c r="B87" s="18">
        <v>245</v>
      </c>
      <c r="C87" s="18">
        <v>8250</v>
      </c>
      <c r="D87" s="18" t="s">
        <v>16</v>
      </c>
      <c r="E87" s="18" t="s">
        <v>62</v>
      </c>
      <c r="F87" s="17"/>
      <c r="G87" s="16">
        <f t="shared" si="21"/>
        <v>0</v>
      </c>
      <c r="H87" s="17"/>
      <c r="I87" s="16">
        <f t="shared" si="22"/>
        <v>0</v>
      </c>
      <c r="J87" s="17"/>
      <c r="K87" s="16">
        <f t="shared" si="23"/>
        <v>0</v>
      </c>
      <c r="L87" s="17"/>
      <c r="M87" s="16">
        <f t="shared" si="24"/>
        <v>0</v>
      </c>
      <c r="N87" s="17"/>
      <c r="O87" s="16">
        <f t="shared" si="25"/>
        <v>0</v>
      </c>
      <c r="P87" s="15"/>
      <c r="Q87" s="14">
        <f t="shared" si="26"/>
        <v>0</v>
      </c>
    </row>
    <row r="88" spans="1:17" s="13" customFormat="1">
      <c r="A88" s="19">
        <v>4</v>
      </c>
      <c r="B88" s="18">
        <v>614</v>
      </c>
      <c r="C88" s="18">
        <v>1</v>
      </c>
      <c r="D88" s="18" t="s">
        <v>25</v>
      </c>
      <c r="E88" s="18" t="s">
        <v>27</v>
      </c>
      <c r="F88" s="17"/>
      <c r="G88" s="16">
        <f t="shared" si="21"/>
        <v>0</v>
      </c>
      <c r="H88" s="17"/>
      <c r="I88" s="16">
        <f t="shared" si="22"/>
        <v>0</v>
      </c>
      <c r="J88" s="17"/>
      <c r="K88" s="16">
        <f t="shared" si="23"/>
        <v>0</v>
      </c>
      <c r="L88" s="17"/>
      <c r="M88" s="16">
        <f t="shared" si="24"/>
        <v>0</v>
      </c>
      <c r="N88" s="17"/>
      <c r="O88" s="16">
        <f t="shared" si="25"/>
        <v>0</v>
      </c>
      <c r="P88" s="15"/>
      <c r="Q88" s="14">
        <f t="shared" si="26"/>
        <v>0</v>
      </c>
    </row>
    <row r="89" spans="1:17" s="20" customFormat="1">
      <c r="A89" s="19">
        <v>5</v>
      </c>
      <c r="B89" s="18">
        <v>624</v>
      </c>
      <c r="C89" s="18">
        <v>1</v>
      </c>
      <c r="D89" s="18" t="s">
        <v>25</v>
      </c>
      <c r="E89" s="18" t="s">
        <v>26</v>
      </c>
      <c r="F89" s="17"/>
      <c r="G89" s="16">
        <f t="shared" si="21"/>
        <v>0</v>
      </c>
      <c r="H89" s="17"/>
      <c r="I89" s="16">
        <f t="shared" si="22"/>
        <v>0</v>
      </c>
      <c r="J89" s="17"/>
      <c r="K89" s="16">
        <f t="shared" si="23"/>
        <v>0</v>
      </c>
      <c r="L89" s="17"/>
      <c r="M89" s="16">
        <f t="shared" si="24"/>
        <v>0</v>
      </c>
      <c r="N89" s="17"/>
      <c r="O89" s="16">
        <f t="shared" si="25"/>
        <v>0</v>
      </c>
      <c r="P89" s="15"/>
      <c r="Q89" s="14">
        <f t="shared" si="26"/>
        <v>0</v>
      </c>
    </row>
    <row r="90" spans="1:17" s="20" customFormat="1">
      <c r="A90" s="19">
        <v>6</v>
      </c>
      <c r="B90" s="18">
        <v>103.05</v>
      </c>
      <c r="C90" s="18">
        <v>1</v>
      </c>
      <c r="D90" s="18" t="s">
        <v>25</v>
      </c>
      <c r="E90" s="18" t="s">
        <v>24</v>
      </c>
      <c r="F90" s="17"/>
      <c r="G90" s="16">
        <f t="shared" si="21"/>
        <v>0</v>
      </c>
      <c r="H90" s="17"/>
      <c r="I90" s="16">
        <f t="shared" si="22"/>
        <v>0</v>
      </c>
      <c r="J90" s="17"/>
      <c r="K90" s="16">
        <f t="shared" si="23"/>
        <v>0</v>
      </c>
      <c r="L90" s="17"/>
      <c r="M90" s="16">
        <f t="shared" si="24"/>
        <v>0</v>
      </c>
      <c r="N90" s="17"/>
      <c r="O90" s="16">
        <f t="shared" si="25"/>
        <v>0</v>
      </c>
      <c r="P90" s="15"/>
      <c r="Q90" s="14">
        <f t="shared" si="26"/>
        <v>0</v>
      </c>
    </row>
    <row r="91" spans="1:17" s="20" customFormat="1">
      <c r="A91" s="19">
        <v>7</v>
      </c>
      <c r="B91" s="18">
        <v>642</v>
      </c>
      <c r="C91" s="18">
        <v>40</v>
      </c>
      <c r="D91" s="18" t="s">
        <v>49</v>
      </c>
      <c r="E91" s="18" t="s">
        <v>48</v>
      </c>
      <c r="F91" s="17"/>
      <c r="G91" s="16">
        <f t="shared" si="21"/>
        <v>0</v>
      </c>
      <c r="H91" s="17"/>
      <c r="I91" s="16">
        <f t="shared" si="22"/>
        <v>0</v>
      </c>
      <c r="J91" s="17"/>
      <c r="K91" s="16">
        <f t="shared" si="23"/>
        <v>0</v>
      </c>
      <c r="L91" s="17"/>
      <c r="M91" s="16">
        <f t="shared" si="24"/>
        <v>0</v>
      </c>
      <c r="N91" s="17"/>
      <c r="O91" s="16">
        <f t="shared" si="25"/>
        <v>0</v>
      </c>
      <c r="P91" s="15"/>
      <c r="Q91" s="14">
        <f t="shared" si="26"/>
        <v>0</v>
      </c>
    </row>
    <row r="92" spans="1:17" s="20" customFormat="1">
      <c r="A92" s="19">
        <v>8</v>
      </c>
      <c r="B92" s="18">
        <v>642</v>
      </c>
      <c r="C92" s="18">
        <v>220</v>
      </c>
      <c r="D92" s="18" t="s">
        <v>61</v>
      </c>
      <c r="E92" s="18" t="s">
        <v>60</v>
      </c>
      <c r="F92" s="17"/>
      <c r="G92" s="16">
        <f t="shared" si="21"/>
        <v>0</v>
      </c>
      <c r="H92" s="17"/>
      <c r="I92" s="16">
        <f t="shared" si="22"/>
        <v>0</v>
      </c>
      <c r="J92" s="17"/>
      <c r="K92" s="16">
        <f t="shared" si="23"/>
        <v>0</v>
      </c>
      <c r="L92" s="17"/>
      <c r="M92" s="16">
        <f t="shared" si="24"/>
        <v>0</v>
      </c>
      <c r="N92" s="17"/>
      <c r="O92" s="16">
        <f t="shared" si="25"/>
        <v>0</v>
      </c>
      <c r="P92" s="15"/>
      <c r="Q92" s="14">
        <f t="shared" si="26"/>
        <v>0</v>
      </c>
    </row>
    <row r="93" spans="1:17" s="20" customFormat="1">
      <c r="A93" s="19">
        <v>9</v>
      </c>
      <c r="B93" s="18">
        <v>642</v>
      </c>
      <c r="C93" s="18">
        <v>1</v>
      </c>
      <c r="D93" s="18" t="s">
        <v>47</v>
      </c>
      <c r="E93" s="18" t="s">
        <v>59</v>
      </c>
      <c r="F93" s="17"/>
      <c r="G93" s="16">
        <f t="shared" si="21"/>
        <v>0</v>
      </c>
      <c r="H93" s="17"/>
      <c r="I93" s="16">
        <f t="shared" si="22"/>
        <v>0</v>
      </c>
      <c r="J93" s="17"/>
      <c r="K93" s="16">
        <f t="shared" si="23"/>
        <v>0</v>
      </c>
      <c r="L93" s="17"/>
      <c r="M93" s="16">
        <f t="shared" si="24"/>
        <v>0</v>
      </c>
      <c r="N93" s="17"/>
      <c r="O93" s="16">
        <f t="shared" si="25"/>
        <v>0</v>
      </c>
      <c r="P93" s="15"/>
      <c r="Q93" s="14">
        <f t="shared" si="26"/>
        <v>0</v>
      </c>
    </row>
    <row r="94" spans="1:17" s="20" customFormat="1">
      <c r="A94" s="19">
        <v>10</v>
      </c>
      <c r="B94" s="18">
        <v>642</v>
      </c>
      <c r="C94" s="18">
        <v>1</v>
      </c>
      <c r="D94" s="18" t="s">
        <v>47</v>
      </c>
      <c r="E94" s="18" t="s">
        <v>58</v>
      </c>
      <c r="F94" s="17"/>
      <c r="G94" s="16">
        <f t="shared" si="21"/>
        <v>0</v>
      </c>
      <c r="H94" s="17"/>
      <c r="I94" s="16">
        <f t="shared" si="22"/>
        <v>0</v>
      </c>
      <c r="J94" s="17"/>
      <c r="K94" s="16">
        <f t="shared" si="23"/>
        <v>0</v>
      </c>
      <c r="L94" s="17"/>
      <c r="M94" s="16">
        <f t="shared" si="24"/>
        <v>0</v>
      </c>
      <c r="N94" s="17"/>
      <c r="O94" s="16">
        <f t="shared" si="25"/>
        <v>0</v>
      </c>
      <c r="P94" s="15"/>
      <c r="Q94" s="14">
        <f t="shared" si="26"/>
        <v>0</v>
      </c>
    </row>
    <row r="95" spans="1:17" s="20" customFormat="1">
      <c r="A95" s="19">
        <v>11</v>
      </c>
      <c r="B95" s="18">
        <v>642</v>
      </c>
      <c r="C95" s="18">
        <v>2</v>
      </c>
      <c r="D95" s="18" t="s">
        <v>47</v>
      </c>
      <c r="E95" s="18" t="s">
        <v>57</v>
      </c>
      <c r="F95" s="17"/>
      <c r="G95" s="16">
        <f t="shared" si="21"/>
        <v>0</v>
      </c>
      <c r="H95" s="17"/>
      <c r="I95" s="16">
        <f t="shared" si="22"/>
        <v>0</v>
      </c>
      <c r="J95" s="17"/>
      <c r="K95" s="16">
        <f t="shared" si="23"/>
        <v>0</v>
      </c>
      <c r="L95" s="17"/>
      <c r="M95" s="16">
        <f t="shared" si="24"/>
        <v>0</v>
      </c>
      <c r="N95" s="17"/>
      <c r="O95" s="16">
        <f t="shared" si="25"/>
        <v>0</v>
      </c>
      <c r="P95" s="15"/>
      <c r="Q95" s="14">
        <f t="shared" si="26"/>
        <v>0</v>
      </c>
    </row>
    <row r="96" spans="1:17" s="20" customFormat="1">
      <c r="A96" s="19">
        <v>12</v>
      </c>
      <c r="B96" s="18">
        <v>642</v>
      </c>
      <c r="C96" s="18">
        <v>1</v>
      </c>
      <c r="D96" s="18" t="s">
        <v>47</v>
      </c>
      <c r="E96" s="18" t="s">
        <v>46</v>
      </c>
      <c r="F96" s="17"/>
      <c r="G96" s="16">
        <f t="shared" si="21"/>
        <v>0</v>
      </c>
      <c r="H96" s="17"/>
      <c r="I96" s="16">
        <f t="shared" si="22"/>
        <v>0</v>
      </c>
      <c r="J96" s="17"/>
      <c r="K96" s="16">
        <f t="shared" si="23"/>
        <v>0</v>
      </c>
      <c r="L96" s="17"/>
      <c r="M96" s="16">
        <f t="shared" si="24"/>
        <v>0</v>
      </c>
      <c r="N96" s="17"/>
      <c r="O96" s="16">
        <f t="shared" si="25"/>
        <v>0</v>
      </c>
      <c r="P96" s="15"/>
      <c r="Q96" s="14">
        <f t="shared" si="26"/>
        <v>0</v>
      </c>
    </row>
    <row r="97" spans="1:17" s="20" customFormat="1">
      <c r="A97" s="19">
        <v>13</v>
      </c>
      <c r="B97" s="18">
        <v>642</v>
      </c>
      <c r="C97" s="18">
        <v>5</v>
      </c>
      <c r="D97" s="18" t="s">
        <v>47</v>
      </c>
      <c r="E97" s="18" t="s">
        <v>56</v>
      </c>
      <c r="F97" s="17"/>
      <c r="G97" s="16">
        <f t="shared" si="21"/>
        <v>0</v>
      </c>
      <c r="H97" s="17"/>
      <c r="I97" s="16">
        <f t="shared" si="22"/>
        <v>0</v>
      </c>
      <c r="J97" s="17"/>
      <c r="K97" s="16">
        <f t="shared" si="23"/>
        <v>0</v>
      </c>
      <c r="L97" s="17"/>
      <c r="M97" s="16">
        <f t="shared" si="24"/>
        <v>0</v>
      </c>
      <c r="N97" s="17"/>
      <c r="O97" s="16">
        <f t="shared" si="25"/>
        <v>0</v>
      </c>
      <c r="P97" s="15"/>
      <c r="Q97" s="14">
        <f t="shared" si="26"/>
        <v>0</v>
      </c>
    </row>
    <row r="98" spans="1:17" s="20" customFormat="1">
      <c r="A98" s="19">
        <v>14</v>
      </c>
      <c r="B98" s="18">
        <v>642</v>
      </c>
      <c r="C98" s="18">
        <v>45</v>
      </c>
      <c r="D98" s="18" t="s">
        <v>49</v>
      </c>
      <c r="E98" s="18" t="s">
        <v>55</v>
      </c>
      <c r="F98" s="17"/>
      <c r="G98" s="16">
        <f t="shared" si="21"/>
        <v>0</v>
      </c>
      <c r="H98" s="17"/>
      <c r="I98" s="16">
        <f t="shared" si="22"/>
        <v>0</v>
      </c>
      <c r="J98" s="17"/>
      <c r="K98" s="16">
        <f t="shared" si="23"/>
        <v>0</v>
      </c>
      <c r="L98" s="17"/>
      <c r="M98" s="16">
        <f t="shared" si="24"/>
        <v>0</v>
      </c>
      <c r="N98" s="17"/>
      <c r="O98" s="16">
        <f t="shared" si="25"/>
        <v>0</v>
      </c>
      <c r="P98" s="15"/>
      <c r="Q98" s="14">
        <f t="shared" si="26"/>
        <v>0</v>
      </c>
    </row>
    <row r="99" spans="1:17" s="13" customFormat="1">
      <c r="A99" s="19">
        <v>15</v>
      </c>
      <c r="B99" s="18">
        <v>642</v>
      </c>
      <c r="C99" s="18">
        <v>1</v>
      </c>
      <c r="D99" s="18" t="s">
        <v>44</v>
      </c>
      <c r="E99" s="18" t="s">
        <v>45</v>
      </c>
      <c r="F99" s="17"/>
      <c r="G99" s="16">
        <f t="shared" si="21"/>
        <v>0</v>
      </c>
      <c r="H99" s="17"/>
      <c r="I99" s="16">
        <f t="shared" si="22"/>
        <v>0</v>
      </c>
      <c r="J99" s="17"/>
      <c r="K99" s="16">
        <f t="shared" si="23"/>
        <v>0</v>
      </c>
      <c r="L99" s="17"/>
      <c r="M99" s="16">
        <f t="shared" si="24"/>
        <v>0</v>
      </c>
      <c r="N99" s="17"/>
      <c r="O99" s="16">
        <f t="shared" si="25"/>
        <v>0</v>
      </c>
      <c r="P99" s="15"/>
      <c r="Q99" s="14">
        <f t="shared" si="26"/>
        <v>0</v>
      </c>
    </row>
    <row r="100" spans="1:17" s="13" customFormat="1">
      <c r="A100" s="19">
        <v>16</v>
      </c>
      <c r="B100" s="18">
        <v>642</v>
      </c>
      <c r="C100" s="18">
        <v>0.55000000000000004</v>
      </c>
      <c r="D100" s="18" t="s">
        <v>44</v>
      </c>
      <c r="E100" s="18" t="s">
        <v>43</v>
      </c>
      <c r="F100" s="17"/>
      <c r="G100" s="16">
        <f t="shared" si="21"/>
        <v>0</v>
      </c>
      <c r="H100" s="17"/>
      <c r="I100" s="16">
        <f t="shared" si="22"/>
        <v>0</v>
      </c>
      <c r="J100" s="17"/>
      <c r="K100" s="16">
        <f t="shared" si="23"/>
        <v>0</v>
      </c>
      <c r="L100" s="17"/>
      <c r="M100" s="16">
        <f t="shared" si="24"/>
        <v>0</v>
      </c>
      <c r="N100" s="17"/>
      <c r="O100" s="16">
        <f t="shared" si="25"/>
        <v>0</v>
      </c>
      <c r="P100" s="15"/>
      <c r="Q100" s="14">
        <f t="shared" si="26"/>
        <v>0</v>
      </c>
    </row>
    <row r="101" spans="1:17" ht="13.5" thickBot="1">
      <c r="A101" s="12"/>
      <c r="B101" s="11"/>
      <c r="C101" s="11"/>
      <c r="D101" s="11"/>
      <c r="E101" s="10" t="s">
        <v>1</v>
      </c>
      <c r="F101" s="9"/>
      <c r="G101" s="8">
        <f>SUM(G85:G100)</f>
        <v>0</v>
      </c>
      <c r="H101" s="9"/>
      <c r="I101" s="8">
        <f>SUM(I85:I100)</f>
        <v>0</v>
      </c>
      <c r="J101" s="9"/>
      <c r="K101" s="8">
        <f>SUM(K85:K100)</f>
        <v>0</v>
      </c>
      <c r="L101" s="9"/>
      <c r="M101" s="8">
        <f>SUM(M85:M100)</f>
        <v>0</v>
      </c>
      <c r="N101" s="9"/>
      <c r="O101" s="8">
        <f>SUM(O85:O100)</f>
        <v>0</v>
      </c>
      <c r="P101" s="7"/>
      <c r="Q101" s="6">
        <f>SUM(Q85:Q100)</f>
        <v>0</v>
      </c>
    </row>
    <row r="102" spans="1:17" ht="11.25" customHeight="1"/>
    <row r="103" spans="1:17" ht="11.25" customHeight="1">
      <c r="A103" t="s">
        <v>54</v>
      </c>
    </row>
    <row r="104" spans="1:17" s="39" customFormat="1">
      <c r="A104" t="s">
        <v>53</v>
      </c>
    </row>
    <row r="105" spans="1:17" s="3" customFormat="1">
      <c r="A105" t="s">
        <v>52</v>
      </c>
      <c r="B105" s="41"/>
      <c r="C105" s="39"/>
      <c r="D105" s="42"/>
    </row>
    <row r="106" spans="1:17" s="3" customFormat="1" ht="13.5" thickBot="1">
      <c r="A106" t="s">
        <v>21</v>
      </c>
      <c r="B106" s="39"/>
      <c r="C106" s="41"/>
      <c r="D106" s="40"/>
    </row>
    <row r="107" spans="1:17" s="3" customFormat="1">
      <c r="A107" s="37"/>
      <c r="B107" s="36"/>
      <c r="C107" s="35"/>
      <c r="D107" s="35"/>
      <c r="E107" s="34"/>
      <c r="F107" s="53"/>
      <c r="G107" s="54"/>
      <c r="H107" s="55" t="s">
        <v>13</v>
      </c>
      <c r="I107" s="55"/>
      <c r="J107" s="55" t="s">
        <v>12</v>
      </c>
      <c r="K107" s="55"/>
      <c r="L107" s="55" t="s">
        <v>11</v>
      </c>
      <c r="M107" s="55"/>
      <c r="N107" s="55" t="s">
        <v>10</v>
      </c>
      <c r="O107" s="54"/>
      <c r="P107" s="51" t="s">
        <v>9</v>
      </c>
      <c r="Q107" s="52"/>
    </row>
    <row r="108" spans="1:17" s="3" customFormat="1" ht="13.5" thickBot="1">
      <c r="A108" s="33" t="s">
        <v>8</v>
      </c>
      <c r="B108" s="32" t="s">
        <v>7</v>
      </c>
      <c r="C108" s="32" t="s">
        <v>6</v>
      </c>
      <c r="D108" s="32" t="s">
        <v>5</v>
      </c>
      <c r="E108" s="31" t="s">
        <v>4</v>
      </c>
      <c r="F108" s="30" t="s">
        <v>3</v>
      </c>
      <c r="G108" s="29" t="s">
        <v>2</v>
      </c>
      <c r="H108" s="30" t="s">
        <v>3</v>
      </c>
      <c r="I108" s="29" t="s">
        <v>2</v>
      </c>
      <c r="J108" s="30" t="s">
        <v>3</v>
      </c>
      <c r="K108" s="29" t="s">
        <v>2</v>
      </c>
      <c r="L108" s="30" t="s">
        <v>3</v>
      </c>
      <c r="M108" s="29" t="s">
        <v>2</v>
      </c>
      <c r="N108" s="30" t="s">
        <v>3</v>
      </c>
      <c r="O108" s="29" t="s">
        <v>2</v>
      </c>
      <c r="P108" s="28" t="s">
        <v>3</v>
      </c>
      <c r="Q108" s="27" t="s">
        <v>2</v>
      </c>
    </row>
    <row r="109" spans="1:17" s="20" customFormat="1" ht="13.5" thickTop="1">
      <c r="A109" s="26">
        <v>1</v>
      </c>
      <c r="B109" s="25">
        <v>407</v>
      </c>
      <c r="C109" s="25">
        <v>480</v>
      </c>
      <c r="D109" s="25" t="s">
        <v>32</v>
      </c>
      <c r="E109" s="25" t="s">
        <v>31</v>
      </c>
      <c r="F109" s="24"/>
      <c r="G109" s="23">
        <f t="shared" ref="G109:G124" si="27">IF($C109="",0,F109*$C109)</f>
        <v>0</v>
      </c>
      <c r="H109" s="24"/>
      <c r="I109" s="23">
        <f t="shared" ref="I109:I124" si="28">IF($C109="",0,H109*$C109)</f>
        <v>0</v>
      </c>
      <c r="J109" s="24"/>
      <c r="K109" s="23">
        <f t="shared" ref="K109:K124" si="29">IF($C109="",0,J109*$C109)</f>
        <v>0</v>
      </c>
      <c r="L109" s="24"/>
      <c r="M109" s="23">
        <f t="shared" ref="M109:M124" si="30">IF($C109="",0,L109*$C109)</f>
        <v>0</v>
      </c>
      <c r="N109" s="24"/>
      <c r="O109" s="23">
        <f t="shared" ref="O109:O124" si="31">IF($C109="",0,N109*$C109)</f>
        <v>0</v>
      </c>
      <c r="P109" s="22"/>
      <c r="Q109" s="21">
        <f t="shared" ref="Q109:Q124" si="32">IF($C109="",0,P109*$C109)</f>
        <v>0</v>
      </c>
    </row>
    <row r="110" spans="1:17" s="20" customFormat="1" ht="25.5">
      <c r="A110" s="19">
        <v>2</v>
      </c>
      <c r="B110" s="18">
        <v>823</v>
      </c>
      <c r="C110" s="18">
        <v>199</v>
      </c>
      <c r="D110" s="18" t="s">
        <v>18</v>
      </c>
      <c r="E110" s="18" t="s">
        <v>51</v>
      </c>
      <c r="F110" s="17"/>
      <c r="G110" s="16">
        <f t="shared" si="27"/>
        <v>0</v>
      </c>
      <c r="H110" s="17"/>
      <c r="I110" s="16">
        <f t="shared" si="28"/>
        <v>0</v>
      </c>
      <c r="J110" s="17"/>
      <c r="K110" s="16">
        <f t="shared" si="29"/>
        <v>0</v>
      </c>
      <c r="L110" s="17"/>
      <c r="M110" s="16">
        <f t="shared" si="30"/>
        <v>0</v>
      </c>
      <c r="N110" s="17"/>
      <c r="O110" s="16">
        <f t="shared" si="31"/>
        <v>0</v>
      </c>
      <c r="P110" s="15"/>
      <c r="Q110" s="14">
        <f t="shared" si="32"/>
        <v>0</v>
      </c>
    </row>
    <row r="111" spans="1:17" s="20" customFormat="1" ht="25.5">
      <c r="A111" s="19">
        <v>3</v>
      </c>
      <c r="B111" s="18">
        <v>245</v>
      </c>
      <c r="C111" s="18">
        <v>4745</v>
      </c>
      <c r="D111" s="18" t="s">
        <v>16</v>
      </c>
      <c r="E111" s="18" t="s">
        <v>50</v>
      </c>
      <c r="F111" s="17"/>
      <c r="G111" s="16">
        <f t="shared" si="27"/>
        <v>0</v>
      </c>
      <c r="H111" s="17"/>
      <c r="I111" s="16">
        <f t="shared" si="28"/>
        <v>0</v>
      </c>
      <c r="J111" s="17"/>
      <c r="K111" s="16">
        <f t="shared" si="29"/>
        <v>0</v>
      </c>
      <c r="L111" s="17"/>
      <c r="M111" s="16">
        <f t="shared" si="30"/>
        <v>0</v>
      </c>
      <c r="N111" s="17"/>
      <c r="O111" s="16">
        <f t="shared" si="31"/>
        <v>0</v>
      </c>
      <c r="P111" s="15"/>
      <c r="Q111" s="14">
        <f t="shared" si="32"/>
        <v>0</v>
      </c>
    </row>
    <row r="112" spans="1:17" s="13" customFormat="1">
      <c r="A112" s="19">
        <v>4</v>
      </c>
      <c r="B112" s="18">
        <v>614</v>
      </c>
      <c r="C112" s="18">
        <v>1</v>
      </c>
      <c r="D112" s="18" t="s">
        <v>25</v>
      </c>
      <c r="E112" s="18" t="s">
        <v>27</v>
      </c>
      <c r="F112" s="17"/>
      <c r="G112" s="16">
        <f t="shared" si="27"/>
        <v>0</v>
      </c>
      <c r="H112" s="17"/>
      <c r="I112" s="16">
        <f t="shared" si="28"/>
        <v>0</v>
      </c>
      <c r="J112" s="17"/>
      <c r="K112" s="16">
        <f t="shared" si="29"/>
        <v>0</v>
      </c>
      <c r="L112" s="17"/>
      <c r="M112" s="16">
        <f t="shared" si="30"/>
        <v>0</v>
      </c>
      <c r="N112" s="17"/>
      <c r="O112" s="16">
        <f t="shared" si="31"/>
        <v>0</v>
      </c>
      <c r="P112" s="15"/>
      <c r="Q112" s="14">
        <f t="shared" si="32"/>
        <v>0</v>
      </c>
    </row>
    <row r="113" spans="1:17" s="20" customFormat="1">
      <c r="A113" s="19">
        <v>5</v>
      </c>
      <c r="B113" s="18">
        <v>624</v>
      </c>
      <c r="C113" s="18">
        <v>1</v>
      </c>
      <c r="D113" s="18" t="s">
        <v>25</v>
      </c>
      <c r="E113" s="18" t="s">
        <v>26</v>
      </c>
      <c r="F113" s="17"/>
      <c r="G113" s="16">
        <f t="shared" si="27"/>
        <v>0</v>
      </c>
      <c r="H113" s="17"/>
      <c r="I113" s="16">
        <f t="shared" si="28"/>
        <v>0</v>
      </c>
      <c r="J113" s="17"/>
      <c r="K113" s="16">
        <f t="shared" si="29"/>
        <v>0</v>
      </c>
      <c r="L113" s="17"/>
      <c r="M113" s="16">
        <f t="shared" si="30"/>
        <v>0</v>
      </c>
      <c r="N113" s="17"/>
      <c r="O113" s="16">
        <f t="shared" si="31"/>
        <v>0</v>
      </c>
      <c r="P113" s="15"/>
      <c r="Q113" s="14">
        <f t="shared" si="32"/>
        <v>0</v>
      </c>
    </row>
    <row r="114" spans="1:17" s="20" customFormat="1">
      <c r="A114" s="19">
        <v>6</v>
      </c>
      <c r="B114" s="18">
        <v>103.05</v>
      </c>
      <c r="C114" s="18">
        <v>1</v>
      </c>
      <c r="D114" s="18" t="s">
        <v>25</v>
      </c>
      <c r="E114" s="18" t="s">
        <v>24</v>
      </c>
      <c r="F114" s="17"/>
      <c r="G114" s="16">
        <f t="shared" si="27"/>
        <v>0</v>
      </c>
      <c r="H114" s="17"/>
      <c r="I114" s="16">
        <f t="shared" si="28"/>
        <v>0</v>
      </c>
      <c r="J114" s="17"/>
      <c r="K114" s="16">
        <f t="shared" si="29"/>
        <v>0</v>
      </c>
      <c r="L114" s="17"/>
      <c r="M114" s="16">
        <f t="shared" si="30"/>
        <v>0</v>
      </c>
      <c r="N114" s="17"/>
      <c r="O114" s="16">
        <f t="shared" si="31"/>
        <v>0</v>
      </c>
      <c r="P114" s="15"/>
      <c r="Q114" s="14">
        <f t="shared" si="32"/>
        <v>0</v>
      </c>
    </row>
    <row r="115" spans="1:17" s="20" customFormat="1">
      <c r="A115" s="19">
        <v>7</v>
      </c>
      <c r="B115" s="18">
        <v>642</v>
      </c>
      <c r="C115" s="18">
        <v>28</v>
      </c>
      <c r="D115" s="18" t="s">
        <v>49</v>
      </c>
      <c r="E115" s="18" t="s">
        <v>48</v>
      </c>
      <c r="F115" s="17"/>
      <c r="G115" s="16">
        <f t="shared" si="27"/>
        <v>0</v>
      </c>
      <c r="H115" s="17"/>
      <c r="I115" s="16">
        <f t="shared" si="28"/>
        <v>0</v>
      </c>
      <c r="J115" s="17"/>
      <c r="K115" s="16">
        <f t="shared" si="29"/>
        <v>0</v>
      </c>
      <c r="L115" s="17"/>
      <c r="M115" s="16">
        <f t="shared" si="30"/>
        <v>0</v>
      </c>
      <c r="N115" s="17"/>
      <c r="O115" s="16">
        <f t="shared" si="31"/>
        <v>0</v>
      </c>
      <c r="P115" s="15"/>
      <c r="Q115" s="14">
        <f t="shared" si="32"/>
        <v>0</v>
      </c>
    </row>
    <row r="116" spans="1:17" s="20" customFormat="1">
      <c r="A116" s="19">
        <v>8</v>
      </c>
      <c r="B116" s="18">
        <v>642</v>
      </c>
      <c r="C116" s="18">
        <v>1</v>
      </c>
      <c r="D116" s="18" t="s">
        <v>47</v>
      </c>
      <c r="E116" s="18" t="s">
        <v>46</v>
      </c>
      <c r="F116" s="17"/>
      <c r="G116" s="16">
        <f t="shared" si="27"/>
        <v>0</v>
      </c>
      <c r="H116" s="17"/>
      <c r="I116" s="16">
        <f t="shared" si="28"/>
        <v>0</v>
      </c>
      <c r="J116" s="17"/>
      <c r="K116" s="16">
        <f t="shared" si="29"/>
        <v>0</v>
      </c>
      <c r="L116" s="17"/>
      <c r="M116" s="16">
        <f t="shared" si="30"/>
        <v>0</v>
      </c>
      <c r="N116" s="17"/>
      <c r="O116" s="16">
        <f t="shared" si="31"/>
        <v>0</v>
      </c>
      <c r="P116" s="15"/>
      <c r="Q116" s="14">
        <f t="shared" si="32"/>
        <v>0</v>
      </c>
    </row>
    <row r="117" spans="1:17" s="20" customFormat="1">
      <c r="A117" s="19">
        <v>9</v>
      </c>
      <c r="B117" s="18">
        <v>642</v>
      </c>
      <c r="C117" s="18">
        <v>0.72</v>
      </c>
      <c r="D117" s="18" t="s">
        <v>44</v>
      </c>
      <c r="E117" s="18" t="s">
        <v>45</v>
      </c>
      <c r="F117" s="17"/>
      <c r="G117" s="16">
        <f t="shared" si="27"/>
        <v>0</v>
      </c>
      <c r="H117" s="17"/>
      <c r="I117" s="16">
        <f t="shared" si="28"/>
        <v>0</v>
      </c>
      <c r="J117" s="17"/>
      <c r="K117" s="16">
        <f t="shared" si="29"/>
        <v>0</v>
      </c>
      <c r="L117" s="17"/>
      <c r="M117" s="16">
        <f t="shared" si="30"/>
        <v>0</v>
      </c>
      <c r="N117" s="17"/>
      <c r="O117" s="16">
        <f t="shared" si="31"/>
        <v>0</v>
      </c>
      <c r="P117" s="15"/>
      <c r="Q117" s="14">
        <f t="shared" si="32"/>
        <v>0</v>
      </c>
    </row>
    <row r="118" spans="1:17" s="20" customFormat="1">
      <c r="A118" s="19">
        <v>10</v>
      </c>
      <c r="B118" s="18">
        <v>642</v>
      </c>
      <c r="C118" s="18">
        <v>0.36</v>
      </c>
      <c r="D118" s="18" t="s">
        <v>44</v>
      </c>
      <c r="E118" s="18" t="s">
        <v>43</v>
      </c>
      <c r="F118" s="17"/>
      <c r="G118" s="16">
        <f t="shared" si="27"/>
        <v>0</v>
      </c>
      <c r="H118" s="17"/>
      <c r="I118" s="16">
        <f t="shared" si="28"/>
        <v>0</v>
      </c>
      <c r="J118" s="17"/>
      <c r="K118" s="16">
        <f t="shared" si="29"/>
        <v>0</v>
      </c>
      <c r="L118" s="17"/>
      <c r="M118" s="16">
        <f t="shared" si="30"/>
        <v>0</v>
      </c>
      <c r="N118" s="17"/>
      <c r="O118" s="16">
        <f t="shared" si="31"/>
        <v>0</v>
      </c>
      <c r="P118" s="15"/>
      <c r="Q118" s="14">
        <f t="shared" si="32"/>
        <v>0</v>
      </c>
    </row>
    <row r="119" spans="1:17" s="20" customFormat="1" hidden="1">
      <c r="A119" s="19">
        <f t="shared" ref="A119:A124" si="33">A118+1</f>
        <v>11</v>
      </c>
      <c r="B119" s="18">
        <v>659</v>
      </c>
      <c r="C119" s="18">
        <v>30</v>
      </c>
      <c r="D119" s="18" t="s">
        <v>16</v>
      </c>
      <c r="E119" s="18" t="s">
        <v>42</v>
      </c>
      <c r="F119" s="17"/>
      <c r="G119" s="16">
        <f t="shared" si="27"/>
        <v>0</v>
      </c>
      <c r="H119" s="17"/>
      <c r="I119" s="16">
        <f t="shared" si="28"/>
        <v>0</v>
      </c>
      <c r="J119" s="17"/>
      <c r="K119" s="16">
        <f t="shared" si="29"/>
        <v>0</v>
      </c>
      <c r="L119" s="17"/>
      <c r="M119" s="16">
        <f t="shared" si="30"/>
        <v>0</v>
      </c>
      <c r="N119" s="17"/>
      <c r="O119" s="16">
        <f t="shared" si="31"/>
        <v>0</v>
      </c>
      <c r="P119" s="15"/>
      <c r="Q119" s="14">
        <f t="shared" si="32"/>
        <v>0</v>
      </c>
    </row>
    <row r="120" spans="1:17" s="20" customFormat="1" hidden="1">
      <c r="A120" s="19">
        <f t="shared" si="33"/>
        <v>12</v>
      </c>
      <c r="B120" s="18" t="str">
        <f>LOOKUP($A120,[1]Quantities!$T129:$T144,[1]Quantities!AE129:AE144)</f>
        <v/>
      </c>
      <c r="C120" s="18" t="str">
        <f>LOOKUP($A120,[1]Quantities!$T129:$T144,[1]Quantities!AF129:AF144)</f>
        <v/>
      </c>
      <c r="D120" s="18" t="str">
        <f>LOOKUP($A120,[1]Quantities!$T129:$T144,[1]Quantities!AG129:AG144)</f>
        <v/>
      </c>
      <c r="E120" s="18" t="str">
        <f>LOOKUP($A120,[1]Quantities!$T129:$T144,[1]Quantities!AR129:AR144)</f>
        <v/>
      </c>
      <c r="F120" s="17"/>
      <c r="G120" s="16">
        <f t="shared" si="27"/>
        <v>0</v>
      </c>
      <c r="H120" s="17"/>
      <c r="I120" s="16">
        <f t="shared" si="28"/>
        <v>0</v>
      </c>
      <c r="J120" s="17"/>
      <c r="K120" s="16">
        <f t="shared" si="29"/>
        <v>0</v>
      </c>
      <c r="L120" s="17"/>
      <c r="M120" s="16">
        <f t="shared" si="30"/>
        <v>0</v>
      </c>
      <c r="N120" s="17"/>
      <c r="O120" s="16">
        <f t="shared" si="31"/>
        <v>0</v>
      </c>
      <c r="P120" s="15"/>
      <c r="Q120" s="14">
        <f t="shared" si="32"/>
        <v>0</v>
      </c>
    </row>
    <row r="121" spans="1:17" s="20" customFormat="1" hidden="1">
      <c r="A121" s="19">
        <f t="shared" si="33"/>
        <v>13</v>
      </c>
      <c r="B121" s="18" t="str">
        <f>LOOKUP($A121,[1]Quantities!$T129:$T144,[1]Quantities!AE129:AE144)</f>
        <v/>
      </c>
      <c r="C121" s="18" t="str">
        <f>LOOKUP($A121,[1]Quantities!$T129:$T144,[1]Quantities!AF129:AF144)</f>
        <v/>
      </c>
      <c r="D121" s="18" t="str">
        <f>LOOKUP($A121,[1]Quantities!$T129:$T144,[1]Quantities!AG129:AG144)</f>
        <v/>
      </c>
      <c r="E121" s="18" t="str">
        <f>LOOKUP($A121,[1]Quantities!$T129:$T144,[1]Quantities!AR129:AR144)</f>
        <v/>
      </c>
      <c r="F121" s="17"/>
      <c r="G121" s="16">
        <f t="shared" si="27"/>
        <v>0</v>
      </c>
      <c r="H121" s="17"/>
      <c r="I121" s="16">
        <f t="shared" si="28"/>
        <v>0</v>
      </c>
      <c r="J121" s="17"/>
      <c r="K121" s="16">
        <f t="shared" si="29"/>
        <v>0</v>
      </c>
      <c r="L121" s="17"/>
      <c r="M121" s="16">
        <f t="shared" si="30"/>
        <v>0</v>
      </c>
      <c r="N121" s="17"/>
      <c r="O121" s="16">
        <f t="shared" si="31"/>
        <v>0</v>
      </c>
      <c r="P121" s="15"/>
      <c r="Q121" s="14">
        <f t="shared" si="32"/>
        <v>0</v>
      </c>
    </row>
    <row r="122" spans="1:17" s="20" customFormat="1" hidden="1">
      <c r="A122" s="19">
        <f t="shared" si="33"/>
        <v>14</v>
      </c>
      <c r="B122" s="18" t="str">
        <f>LOOKUP($A122,[1]Quantities!$T129:$T144,[1]Quantities!AE129:AE144)</f>
        <v/>
      </c>
      <c r="C122" s="18" t="str">
        <f>LOOKUP($A122,[1]Quantities!$T129:$T144,[1]Quantities!AF129:AF144)</f>
        <v/>
      </c>
      <c r="D122" s="18" t="str">
        <f>LOOKUP($A122,[1]Quantities!$T129:$T144,[1]Quantities!AG129:AG144)</f>
        <v/>
      </c>
      <c r="E122" s="18" t="str">
        <f>LOOKUP($A122,[1]Quantities!$T129:$T144,[1]Quantities!AR129:AR144)</f>
        <v/>
      </c>
      <c r="F122" s="17"/>
      <c r="G122" s="16">
        <f t="shared" si="27"/>
        <v>0</v>
      </c>
      <c r="H122" s="17"/>
      <c r="I122" s="16">
        <f t="shared" si="28"/>
        <v>0</v>
      </c>
      <c r="J122" s="17"/>
      <c r="K122" s="16">
        <f t="shared" si="29"/>
        <v>0</v>
      </c>
      <c r="L122" s="17"/>
      <c r="M122" s="16">
        <f t="shared" si="30"/>
        <v>0</v>
      </c>
      <c r="N122" s="17"/>
      <c r="O122" s="16">
        <f t="shared" si="31"/>
        <v>0</v>
      </c>
      <c r="P122" s="15"/>
      <c r="Q122" s="14">
        <f t="shared" si="32"/>
        <v>0</v>
      </c>
    </row>
    <row r="123" spans="1:17" s="13" customFormat="1" hidden="1">
      <c r="A123" s="19">
        <f t="shared" si="33"/>
        <v>15</v>
      </c>
      <c r="B123" s="18" t="str">
        <f>LOOKUP($A123,[1]Quantities!$T129:$T144,[1]Quantities!AE129:AE144)</f>
        <v/>
      </c>
      <c r="C123" s="18" t="str">
        <f>LOOKUP($A123,[1]Quantities!$T129:$T144,[1]Quantities!AF129:AF144)</f>
        <v/>
      </c>
      <c r="D123" s="18" t="str">
        <f>LOOKUP($A123,[1]Quantities!$T129:$T144,[1]Quantities!AG129:AG144)</f>
        <v/>
      </c>
      <c r="E123" s="18" t="str">
        <f>LOOKUP($A123,[1]Quantities!$T129:$T144,[1]Quantities!AR129:AR144)</f>
        <v/>
      </c>
      <c r="F123" s="17"/>
      <c r="G123" s="16">
        <f t="shared" si="27"/>
        <v>0</v>
      </c>
      <c r="H123" s="17"/>
      <c r="I123" s="16">
        <f t="shared" si="28"/>
        <v>0</v>
      </c>
      <c r="J123" s="17"/>
      <c r="K123" s="16">
        <f t="shared" si="29"/>
        <v>0</v>
      </c>
      <c r="L123" s="17"/>
      <c r="M123" s="16">
        <f t="shared" si="30"/>
        <v>0</v>
      </c>
      <c r="N123" s="17"/>
      <c r="O123" s="16">
        <f t="shared" si="31"/>
        <v>0</v>
      </c>
      <c r="P123" s="15"/>
      <c r="Q123" s="14">
        <f t="shared" si="32"/>
        <v>0</v>
      </c>
    </row>
    <row r="124" spans="1:17" s="13" customFormat="1" hidden="1">
      <c r="A124" s="19">
        <f t="shared" si="33"/>
        <v>16</v>
      </c>
      <c r="B124" s="18" t="str">
        <f>LOOKUP($A124,[1]Quantities!$T129:$T144,[1]Quantities!AE129:AE144)</f>
        <v/>
      </c>
      <c r="C124" s="18" t="str">
        <f>LOOKUP($A124,[1]Quantities!$T129:$T144,[1]Quantities!AF129:AF144)</f>
        <v/>
      </c>
      <c r="D124" s="18" t="str">
        <f>LOOKUP($A124,[1]Quantities!$T129:$T144,[1]Quantities!AG129:AG144)</f>
        <v/>
      </c>
      <c r="E124" s="18" t="str">
        <f>LOOKUP($A124,[1]Quantities!$T129:$T144,[1]Quantities!AR129:AR144)</f>
        <v/>
      </c>
      <c r="F124" s="17"/>
      <c r="G124" s="16">
        <f t="shared" si="27"/>
        <v>0</v>
      </c>
      <c r="H124" s="17"/>
      <c r="I124" s="16">
        <f t="shared" si="28"/>
        <v>0</v>
      </c>
      <c r="J124" s="17"/>
      <c r="K124" s="16">
        <f t="shared" si="29"/>
        <v>0</v>
      </c>
      <c r="L124" s="17"/>
      <c r="M124" s="16">
        <f t="shared" si="30"/>
        <v>0</v>
      </c>
      <c r="N124" s="17"/>
      <c r="O124" s="16">
        <f t="shared" si="31"/>
        <v>0</v>
      </c>
      <c r="P124" s="15"/>
      <c r="Q124" s="14">
        <f t="shared" si="32"/>
        <v>0</v>
      </c>
    </row>
    <row r="125" spans="1:17" ht="13.5" thickBot="1">
      <c r="A125" s="12"/>
      <c r="B125" s="11"/>
      <c r="C125" s="11"/>
      <c r="D125" s="11"/>
      <c r="E125" s="10" t="s">
        <v>1</v>
      </c>
      <c r="F125" s="9"/>
      <c r="G125" s="8">
        <f>SUM(G109:G124)</f>
        <v>0</v>
      </c>
      <c r="H125" s="9"/>
      <c r="I125" s="8">
        <f>SUM(I109:I124)</f>
        <v>0</v>
      </c>
      <c r="J125" s="9"/>
      <c r="K125" s="8">
        <f>SUM(K109:K124)</f>
        <v>0</v>
      </c>
      <c r="L125" s="9"/>
      <c r="M125" s="8">
        <f>SUM(M109:M124)</f>
        <v>0</v>
      </c>
      <c r="N125" s="9"/>
      <c r="O125" s="8">
        <f>SUM(O109:O124)</f>
        <v>0</v>
      </c>
      <c r="P125" s="7"/>
      <c r="Q125" s="6">
        <f>SUM(Q109:Q124)</f>
        <v>0</v>
      </c>
    </row>
    <row r="126" spans="1:17" ht="11.25" customHeight="1"/>
    <row r="127" spans="1:17" ht="11.25" customHeight="1">
      <c r="A127" t="s">
        <v>41</v>
      </c>
    </row>
    <row r="128" spans="1:17" s="39" customFormat="1">
      <c r="A128" t="s">
        <v>40</v>
      </c>
    </row>
    <row r="129" spans="1:17" s="3" customFormat="1">
      <c r="A129" t="s">
        <v>39</v>
      </c>
      <c r="B129" s="41"/>
      <c r="C129" s="39"/>
      <c r="D129" s="42"/>
    </row>
    <row r="130" spans="1:17" s="3" customFormat="1" ht="13.5" thickBot="1">
      <c r="A130" t="s">
        <v>38</v>
      </c>
      <c r="B130" s="39"/>
      <c r="C130" s="41"/>
      <c r="D130" s="40"/>
    </row>
    <row r="131" spans="1:17" s="3" customFormat="1">
      <c r="A131" s="37"/>
      <c r="B131" s="36"/>
      <c r="C131" s="35"/>
      <c r="D131" s="35"/>
      <c r="E131" s="34"/>
      <c r="F131" s="53"/>
      <c r="G131" s="54"/>
      <c r="H131" s="55" t="s">
        <v>13</v>
      </c>
      <c r="I131" s="55"/>
      <c r="J131" s="55" t="s">
        <v>12</v>
      </c>
      <c r="K131" s="55"/>
      <c r="L131" s="55" t="s">
        <v>11</v>
      </c>
      <c r="M131" s="55"/>
      <c r="N131" s="55" t="s">
        <v>10</v>
      </c>
      <c r="O131" s="54"/>
      <c r="P131" s="51" t="s">
        <v>9</v>
      </c>
      <c r="Q131" s="52"/>
    </row>
    <row r="132" spans="1:17" s="3" customFormat="1" ht="13.5" thickBot="1">
      <c r="A132" s="33" t="s">
        <v>8</v>
      </c>
      <c r="B132" s="32" t="s">
        <v>7</v>
      </c>
      <c r="C132" s="32" t="s">
        <v>6</v>
      </c>
      <c r="D132" s="32" t="s">
        <v>5</v>
      </c>
      <c r="E132" s="31" t="s">
        <v>4</v>
      </c>
      <c r="F132" s="30" t="s">
        <v>3</v>
      </c>
      <c r="G132" s="29" t="s">
        <v>2</v>
      </c>
      <c r="H132" s="30" t="s">
        <v>3</v>
      </c>
      <c r="I132" s="29" t="s">
        <v>2</v>
      </c>
      <c r="J132" s="30" t="s">
        <v>3</v>
      </c>
      <c r="K132" s="29" t="s">
        <v>2</v>
      </c>
      <c r="L132" s="30" t="s">
        <v>3</v>
      </c>
      <c r="M132" s="29" t="s">
        <v>2</v>
      </c>
      <c r="N132" s="30" t="s">
        <v>3</v>
      </c>
      <c r="O132" s="29" t="s">
        <v>2</v>
      </c>
      <c r="P132" s="28" t="s">
        <v>3</v>
      </c>
      <c r="Q132" s="27" t="s">
        <v>2</v>
      </c>
    </row>
    <row r="133" spans="1:17" s="20" customFormat="1" ht="26.25" thickTop="1">
      <c r="A133" s="26">
        <v>1</v>
      </c>
      <c r="B133" s="48">
        <v>203</v>
      </c>
      <c r="C133" s="48">
        <v>150</v>
      </c>
      <c r="D133" s="48" t="s">
        <v>34</v>
      </c>
      <c r="E133" s="47" t="s">
        <v>37</v>
      </c>
      <c r="F133" s="24"/>
      <c r="G133" s="23">
        <f t="shared" ref="G133:G148" si="34">IF($C133="",0,F133*$C133)</f>
        <v>0</v>
      </c>
      <c r="H133" s="24"/>
      <c r="I133" s="23">
        <f t="shared" ref="I133:I148" si="35">IF($C133="",0,H133*$C133)</f>
        <v>0</v>
      </c>
      <c r="J133" s="24"/>
      <c r="K133" s="23">
        <f t="shared" ref="K133:K148" si="36">IF($C133="",0,J133*$C133)</f>
        <v>0</v>
      </c>
      <c r="L133" s="24"/>
      <c r="M133" s="23">
        <f t="shared" ref="M133:M148" si="37">IF($C133="",0,L133*$C133)</f>
        <v>0</v>
      </c>
      <c r="N133" s="24"/>
      <c r="O133" s="23">
        <f t="shared" ref="O133:O148" si="38">IF($C133="",0,N133*$C133)</f>
        <v>0</v>
      </c>
      <c r="P133" s="22"/>
      <c r="Q133" s="21">
        <f t="shared" ref="Q133:Q148" si="39">IF($C133="",0,P133*$C133)</f>
        <v>0</v>
      </c>
    </row>
    <row r="134" spans="1:17" s="20" customFormat="1">
      <c r="A134" s="19">
        <v>2</v>
      </c>
      <c r="B134" s="45">
        <v>204</v>
      </c>
      <c r="C134" s="45">
        <v>1350</v>
      </c>
      <c r="D134" s="45" t="s">
        <v>36</v>
      </c>
      <c r="E134" s="44" t="s">
        <v>35</v>
      </c>
      <c r="F134" s="17"/>
      <c r="G134" s="16">
        <f t="shared" si="34"/>
        <v>0</v>
      </c>
      <c r="H134" s="17"/>
      <c r="I134" s="16">
        <f t="shared" si="35"/>
        <v>0</v>
      </c>
      <c r="J134" s="17"/>
      <c r="K134" s="16">
        <f t="shared" si="36"/>
        <v>0</v>
      </c>
      <c r="L134" s="17"/>
      <c r="M134" s="16">
        <f t="shared" si="37"/>
        <v>0</v>
      </c>
      <c r="N134" s="17"/>
      <c r="O134" s="16">
        <f t="shared" si="38"/>
        <v>0</v>
      </c>
      <c r="P134" s="15"/>
      <c r="Q134" s="14">
        <f t="shared" si="39"/>
        <v>0</v>
      </c>
    </row>
    <row r="135" spans="1:17" s="20" customFormat="1" ht="25.5">
      <c r="A135" s="19">
        <v>3</v>
      </c>
      <c r="B135" s="45">
        <v>301</v>
      </c>
      <c r="C135" s="45">
        <v>150</v>
      </c>
      <c r="D135" s="45" t="s">
        <v>34</v>
      </c>
      <c r="E135" s="44" t="s">
        <v>33</v>
      </c>
      <c r="F135" s="17"/>
      <c r="G135" s="16">
        <f t="shared" si="34"/>
        <v>0</v>
      </c>
      <c r="H135" s="17"/>
      <c r="I135" s="16">
        <f t="shared" si="35"/>
        <v>0</v>
      </c>
      <c r="J135" s="17"/>
      <c r="K135" s="16">
        <f t="shared" si="36"/>
        <v>0</v>
      </c>
      <c r="L135" s="17"/>
      <c r="M135" s="16">
        <f t="shared" si="37"/>
        <v>0</v>
      </c>
      <c r="N135" s="17"/>
      <c r="O135" s="16">
        <f t="shared" si="38"/>
        <v>0</v>
      </c>
      <c r="P135" s="15"/>
      <c r="Q135" s="14">
        <f t="shared" si="39"/>
        <v>0</v>
      </c>
    </row>
    <row r="136" spans="1:17" s="13" customFormat="1">
      <c r="A136" s="19">
        <v>4</v>
      </c>
      <c r="B136" s="45">
        <v>407</v>
      </c>
      <c r="C136" s="45">
        <v>750</v>
      </c>
      <c r="D136" s="45" t="s">
        <v>32</v>
      </c>
      <c r="E136" s="44" t="s">
        <v>31</v>
      </c>
      <c r="F136" s="17"/>
      <c r="G136" s="16">
        <f t="shared" si="34"/>
        <v>0</v>
      </c>
      <c r="H136" s="17"/>
      <c r="I136" s="16">
        <f t="shared" si="35"/>
        <v>0</v>
      </c>
      <c r="J136" s="17"/>
      <c r="K136" s="16">
        <f t="shared" si="36"/>
        <v>0</v>
      </c>
      <c r="L136" s="17"/>
      <c r="M136" s="16">
        <f t="shared" si="37"/>
        <v>0</v>
      </c>
      <c r="N136" s="17"/>
      <c r="O136" s="16">
        <f t="shared" si="38"/>
        <v>0</v>
      </c>
      <c r="P136" s="15"/>
      <c r="Q136" s="14">
        <f t="shared" si="39"/>
        <v>0</v>
      </c>
    </row>
    <row r="137" spans="1:17" s="20" customFormat="1" ht="25.5">
      <c r="A137" s="19">
        <v>5</v>
      </c>
      <c r="B137" s="45">
        <v>823</v>
      </c>
      <c r="C137" s="45">
        <v>105</v>
      </c>
      <c r="D137" s="45" t="s">
        <v>18</v>
      </c>
      <c r="E137" s="44" t="s">
        <v>30</v>
      </c>
      <c r="F137" s="17"/>
      <c r="G137" s="16">
        <f t="shared" si="34"/>
        <v>0</v>
      </c>
      <c r="H137" s="17"/>
      <c r="I137" s="16">
        <f t="shared" si="35"/>
        <v>0</v>
      </c>
      <c r="J137" s="17"/>
      <c r="K137" s="16">
        <f t="shared" si="36"/>
        <v>0</v>
      </c>
      <c r="L137" s="17"/>
      <c r="M137" s="16">
        <f t="shared" si="37"/>
        <v>0</v>
      </c>
      <c r="N137" s="17"/>
      <c r="O137" s="16">
        <f t="shared" si="38"/>
        <v>0</v>
      </c>
      <c r="P137" s="15"/>
      <c r="Q137" s="14">
        <f t="shared" si="39"/>
        <v>0</v>
      </c>
    </row>
    <row r="138" spans="1:17" s="20" customFormat="1" ht="38.25">
      <c r="A138" s="19">
        <v>6</v>
      </c>
      <c r="B138" s="45">
        <v>823</v>
      </c>
      <c r="C138" s="45">
        <v>262</v>
      </c>
      <c r="D138" s="45" t="s">
        <v>18</v>
      </c>
      <c r="E138" s="44" t="s">
        <v>29</v>
      </c>
      <c r="F138" s="17"/>
      <c r="G138" s="16">
        <f t="shared" si="34"/>
        <v>0</v>
      </c>
      <c r="H138" s="17"/>
      <c r="I138" s="16">
        <f t="shared" si="35"/>
        <v>0</v>
      </c>
      <c r="J138" s="17"/>
      <c r="K138" s="16">
        <f t="shared" si="36"/>
        <v>0</v>
      </c>
      <c r="L138" s="17"/>
      <c r="M138" s="16">
        <f t="shared" si="37"/>
        <v>0</v>
      </c>
      <c r="N138" s="17"/>
      <c r="O138" s="16">
        <f t="shared" si="38"/>
        <v>0</v>
      </c>
      <c r="P138" s="15"/>
      <c r="Q138" s="14">
        <f t="shared" si="39"/>
        <v>0</v>
      </c>
    </row>
    <row r="139" spans="1:17" s="20" customFormat="1">
      <c r="A139" s="19">
        <v>7</v>
      </c>
      <c r="B139" s="46">
        <v>254</v>
      </c>
      <c r="C139" s="45">
        <v>190</v>
      </c>
      <c r="D139" s="45" t="s">
        <v>16</v>
      </c>
      <c r="E139" s="44" t="s">
        <v>28</v>
      </c>
      <c r="F139" s="17"/>
      <c r="G139" s="16">
        <f t="shared" si="34"/>
        <v>0</v>
      </c>
      <c r="H139" s="17"/>
      <c r="I139" s="16">
        <f t="shared" si="35"/>
        <v>0</v>
      </c>
      <c r="J139" s="17"/>
      <c r="K139" s="16">
        <f t="shared" si="36"/>
        <v>0</v>
      </c>
      <c r="L139" s="17"/>
      <c r="M139" s="16">
        <f t="shared" si="37"/>
        <v>0</v>
      </c>
      <c r="N139" s="17"/>
      <c r="O139" s="16">
        <f t="shared" si="38"/>
        <v>0</v>
      </c>
      <c r="P139" s="15"/>
      <c r="Q139" s="14">
        <f t="shared" si="39"/>
        <v>0</v>
      </c>
    </row>
    <row r="140" spans="1:17" s="20" customFormat="1">
      <c r="A140" s="19">
        <v>8</v>
      </c>
      <c r="B140" s="45">
        <v>614</v>
      </c>
      <c r="C140" s="45">
        <v>1</v>
      </c>
      <c r="D140" s="45" t="s">
        <v>25</v>
      </c>
      <c r="E140" s="44" t="s">
        <v>27</v>
      </c>
      <c r="F140" s="17"/>
      <c r="G140" s="16">
        <f t="shared" si="34"/>
        <v>0</v>
      </c>
      <c r="H140" s="17"/>
      <c r="I140" s="16">
        <f t="shared" si="35"/>
        <v>0</v>
      </c>
      <c r="J140" s="17"/>
      <c r="K140" s="16">
        <f t="shared" si="36"/>
        <v>0</v>
      </c>
      <c r="L140" s="17"/>
      <c r="M140" s="16">
        <f t="shared" si="37"/>
        <v>0</v>
      </c>
      <c r="N140" s="17"/>
      <c r="O140" s="16">
        <f t="shared" si="38"/>
        <v>0</v>
      </c>
      <c r="P140" s="15"/>
      <c r="Q140" s="14">
        <f t="shared" si="39"/>
        <v>0</v>
      </c>
    </row>
    <row r="141" spans="1:17" s="20" customFormat="1">
      <c r="A141" s="19">
        <v>9</v>
      </c>
      <c r="B141" s="45">
        <v>624</v>
      </c>
      <c r="C141" s="45">
        <v>1</v>
      </c>
      <c r="D141" s="45" t="s">
        <v>25</v>
      </c>
      <c r="E141" s="44" t="s">
        <v>26</v>
      </c>
      <c r="F141" s="17"/>
      <c r="G141" s="16">
        <f t="shared" si="34"/>
        <v>0</v>
      </c>
      <c r="H141" s="17"/>
      <c r="I141" s="16">
        <f t="shared" si="35"/>
        <v>0</v>
      </c>
      <c r="J141" s="17"/>
      <c r="K141" s="16">
        <f t="shared" si="36"/>
        <v>0</v>
      </c>
      <c r="L141" s="17"/>
      <c r="M141" s="16">
        <f t="shared" si="37"/>
        <v>0</v>
      </c>
      <c r="N141" s="17"/>
      <c r="O141" s="16">
        <f t="shared" si="38"/>
        <v>0</v>
      </c>
      <c r="P141" s="15"/>
      <c r="Q141" s="14">
        <f t="shared" si="39"/>
        <v>0</v>
      </c>
    </row>
    <row r="142" spans="1:17" s="20" customFormat="1">
      <c r="A142" s="19">
        <v>10</v>
      </c>
      <c r="B142" s="18">
        <v>103.05</v>
      </c>
      <c r="C142" s="18">
        <v>1</v>
      </c>
      <c r="D142" s="18" t="s">
        <v>25</v>
      </c>
      <c r="E142" s="18" t="s">
        <v>24</v>
      </c>
      <c r="F142" s="17"/>
      <c r="G142" s="16">
        <f t="shared" si="34"/>
        <v>0</v>
      </c>
      <c r="H142" s="17"/>
      <c r="I142" s="16">
        <f t="shared" si="35"/>
        <v>0</v>
      </c>
      <c r="J142" s="17"/>
      <c r="K142" s="16">
        <f t="shared" si="36"/>
        <v>0</v>
      </c>
      <c r="L142" s="17"/>
      <c r="M142" s="16">
        <f t="shared" si="37"/>
        <v>0</v>
      </c>
      <c r="N142" s="17"/>
      <c r="O142" s="16">
        <f t="shared" si="38"/>
        <v>0</v>
      </c>
      <c r="P142" s="15"/>
      <c r="Q142" s="14">
        <f t="shared" si="39"/>
        <v>0</v>
      </c>
    </row>
    <row r="143" spans="1:17" s="20" customFormat="1" hidden="1">
      <c r="A143" s="19">
        <f t="shared" ref="A143:A148" si="40">A142+1</f>
        <v>11</v>
      </c>
      <c r="B143" s="18" t="str">
        <f>LOOKUP($A143,[1]Quantities!$T160:$T175,[1]Quantities!AE160:AE175)</f>
        <v/>
      </c>
      <c r="C143" s="18" t="str">
        <f>LOOKUP($A143,[1]Quantities!$T160:$T175,[1]Quantities!AF160:AF175)</f>
        <v/>
      </c>
      <c r="D143" s="18" t="str">
        <f>LOOKUP($A143,[1]Quantities!$T160:$T175,[1]Quantities!AG160:AG175)</f>
        <v/>
      </c>
      <c r="E143" s="18" t="str">
        <f>LOOKUP($A143,[1]Quantities!$T160:$T175,[1]Quantities!AR160:AR175)</f>
        <v/>
      </c>
      <c r="F143" s="17"/>
      <c r="G143" s="16">
        <f t="shared" si="34"/>
        <v>0</v>
      </c>
      <c r="H143" s="17"/>
      <c r="I143" s="16">
        <f t="shared" si="35"/>
        <v>0</v>
      </c>
      <c r="J143" s="17"/>
      <c r="K143" s="16">
        <f t="shared" si="36"/>
        <v>0</v>
      </c>
      <c r="L143" s="17"/>
      <c r="M143" s="16">
        <f t="shared" si="37"/>
        <v>0</v>
      </c>
      <c r="N143" s="17"/>
      <c r="O143" s="16">
        <f t="shared" si="38"/>
        <v>0</v>
      </c>
      <c r="P143" s="15"/>
      <c r="Q143" s="14">
        <f t="shared" si="39"/>
        <v>0</v>
      </c>
    </row>
    <row r="144" spans="1:17" s="20" customFormat="1" hidden="1">
      <c r="A144" s="19">
        <f t="shared" si="40"/>
        <v>12</v>
      </c>
      <c r="B144" s="18" t="str">
        <f>LOOKUP($A144,[1]Quantities!$T160:$T175,[1]Quantities!AE160:AE175)</f>
        <v/>
      </c>
      <c r="C144" s="18" t="str">
        <f>LOOKUP($A144,[1]Quantities!$T160:$T175,[1]Quantities!AF160:AF175)</f>
        <v/>
      </c>
      <c r="D144" s="18" t="str">
        <f>LOOKUP($A144,[1]Quantities!$T160:$T175,[1]Quantities!AG160:AG175)</f>
        <v/>
      </c>
      <c r="E144" s="18" t="str">
        <f>LOOKUP($A144,[1]Quantities!$T160:$T175,[1]Quantities!AR160:AR175)</f>
        <v/>
      </c>
      <c r="F144" s="17"/>
      <c r="G144" s="16">
        <f t="shared" si="34"/>
        <v>0</v>
      </c>
      <c r="H144" s="17"/>
      <c r="I144" s="16">
        <f t="shared" si="35"/>
        <v>0</v>
      </c>
      <c r="J144" s="17"/>
      <c r="K144" s="16">
        <f t="shared" si="36"/>
        <v>0</v>
      </c>
      <c r="L144" s="17"/>
      <c r="M144" s="16">
        <f t="shared" si="37"/>
        <v>0</v>
      </c>
      <c r="N144" s="17"/>
      <c r="O144" s="16">
        <f t="shared" si="38"/>
        <v>0</v>
      </c>
      <c r="P144" s="15"/>
      <c r="Q144" s="14">
        <f t="shared" si="39"/>
        <v>0</v>
      </c>
    </row>
    <row r="145" spans="1:17" s="20" customFormat="1" hidden="1">
      <c r="A145" s="19">
        <f t="shared" si="40"/>
        <v>13</v>
      </c>
      <c r="B145" s="18" t="str">
        <f>LOOKUP($A145,[1]Quantities!$T160:$T175,[1]Quantities!AE160:AE175)</f>
        <v/>
      </c>
      <c r="C145" s="18" t="str">
        <f>LOOKUP($A145,[1]Quantities!$T160:$T175,[1]Quantities!AF160:AF175)</f>
        <v/>
      </c>
      <c r="D145" s="18" t="str">
        <f>LOOKUP($A145,[1]Quantities!$T160:$T175,[1]Quantities!AG160:AG175)</f>
        <v/>
      </c>
      <c r="E145" s="18" t="str">
        <f>LOOKUP($A145,[1]Quantities!$T160:$T175,[1]Quantities!AR160:AR175)</f>
        <v/>
      </c>
      <c r="F145" s="17"/>
      <c r="G145" s="16">
        <f t="shared" si="34"/>
        <v>0</v>
      </c>
      <c r="H145" s="17"/>
      <c r="I145" s="16">
        <f t="shared" si="35"/>
        <v>0</v>
      </c>
      <c r="J145" s="17"/>
      <c r="K145" s="16">
        <f t="shared" si="36"/>
        <v>0</v>
      </c>
      <c r="L145" s="17"/>
      <c r="M145" s="16">
        <f t="shared" si="37"/>
        <v>0</v>
      </c>
      <c r="N145" s="17"/>
      <c r="O145" s="16">
        <f t="shared" si="38"/>
        <v>0</v>
      </c>
      <c r="P145" s="15"/>
      <c r="Q145" s="14">
        <f t="shared" si="39"/>
        <v>0</v>
      </c>
    </row>
    <row r="146" spans="1:17" s="20" customFormat="1" hidden="1">
      <c r="A146" s="19">
        <f t="shared" si="40"/>
        <v>14</v>
      </c>
      <c r="B146" s="18" t="str">
        <f>LOOKUP($A146,[1]Quantities!$T160:$T175,[1]Quantities!AE160:AE175)</f>
        <v/>
      </c>
      <c r="C146" s="18" t="str">
        <f>LOOKUP($A146,[1]Quantities!$T160:$T175,[1]Quantities!AF160:AF175)</f>
        <v/>
      </c>
      <c r="D146" s="18" t="str">
        <f>LOOKUP($A146,[1]Quantities!$T160:$T175,[1]Quantities!AG160:AG175)</f>
        <v/>
      </c>
      <c r="E146" s="18" t="str">
        <f>LOOKUP($A146,[1]Quantities!$T160:$T175,[1]Quantities!AR160:AR175)</f>
        <v/>
      </c>
      <c r="F146" s="17"/>
      <c r="G146" s="16">
        <f t="shared" si="34"/>
        <v>0</v>
      </c>
      <c r="H146" s="17"/>
      <c r="I146" s="16">
        <f t="shared" si="35"/>
        <v>0</v>
      </c>
      <c r="J146" s="17"/>
      <c r="K146" s="16">
        <f t="shared" si="36"/>
        <v>0</v>
      </c>
      <c r="L146" s="17"/>
      <c r="M146" s="16">
        <f t="shared" si="37"/>
        <v>0</v>
      </c>
      <c r="N146" s="17"/>
      <c r="O146" s="16">
        <f t="shared" si="38"/>
        <v>0</v>
      </c>
      <c r="P146" s="15"/>
      <c r="Q146" s="14">
        <f t="shared" si="39"/>
        <v>0</v>
      </c>
    </row>
    <row r="147" spans="1:17" s="13" customFormat="1" hidden="1">
      <c r="A147" s="19">
        <f t="shared" si="40"/>
        <v>15</v>
      </c>
      <c r="B147" s="18" t="str">
        <f>LOOKUP($A147,[1]Quantities!$T160:$T175,[1]Quantities!AE160:AE175)</f>
        <v/>
      </c>
      <c r="C147" s="18" t="str">
        <f>LOOKUP($A147,[1]Quantities!$T160:$T175,[1]Quantities!AF160:AF175)</f>
        <v/>
      </c>
      <c r="D147" s="18" t="str">
        <f>LOOKUP($A147,[1]Quantities!$T160:$T175,[1]Quantities!AG160:AG175)</f>
        <v/>
      </c>
      <c r="E147" s="18" t="str">
        <f>LOOKUP($A147,[1]Quantities!$T160:$T175,[1]Quantities!AR160:AR175)</f>
        <v/>
      </c>
      <c r="F147" s="17"/>
      <c r="G147" s="16">
        <f t="shared" si="34"/>
        <v>0</v>
      </c>
      <c r="H147" s="17"/>
      <c r="I147" s="16">
        <f t="shared" si="35"/>
        <v>0</v>
      </c>
      <c r="J147" s="17"/>
      <c r="K147" s="16">
        <f t="shared" si="36"/>
        <v>0</v>
      </c>
      <c r="L147" s="17"/>
      <c r="M147" s="16">
        <f t="shared" si="37"/>
        <v>0</v>
      </c>
      <c r="N147" s="17"/>
      <c r="O147" s="16">
        <f t="shared" si="38"/>
        <v>0</v>
      </c>
      <c r="P147" s="15"/>
      <c r="Q147" s="14">
        <f t="shared" si="39"/>
        <v>0</v>
      </c>
    </row>
    <row r="148" spans="1:17" s="13" customFormat="1" hidden="1">
      <c r="A148" s="19">
        <f t="shared" si="40"/>
        <v>16</v>
      </c>
      <c r="B148" s="18" t="str">
        <f>LOOKUP($A148,[1]Quantities!$T160:$T175,[1]Quantities!AE160:AE175)</f>
        <v/>
      </c>
      <c r="C148" s="18" t="str">
        <f>LOOKUP($A148,[1]Quantities!$T160:$T175,[1]Quantities!AF160:AF175)</f>
        <v/>
      </c>
      <c r="D148" s="18" t="str">
        <f>LOOKUP($A148,[1]Quantities!$T160:$T175,[1]Quantities!AG160:AG175)</f>
        <v/>
      </c>
      <c r="E148" s="18" t="str">
        <f>LOOKUP($A148,[1]Quantities!$T160:$T175,[1]Quantities!AR160:AR175)</f>
        <v/>
      </c>
      <c r="F148" s="17"/>
      <c r="G148" s="16">
        <f t="shared" si="34"/>
        <v>0</v>
      </c>
      <c r="H148" s="17"/>
      <c r="I148" s="16">
        <f t="shared" si="35"/>
        <v>0</v>
      </c>
      <c r="J148" s="17"/>
      <c r="K148" s="16">
        <f t="shared" si="36"/>
        <v>0</v>
      </c>
      <c r="L148" s="17"/>
      <c r="M148" s="16">
        <f t="shared" si="37"/>
        <v>0</v>
      </c>
      <c r="N148" s="17"/>
      <c r="O148" s="16">
        <f t="shared" si="38"/>
        <v>0</v>
      </c>
      <c r="P148" s="15"/>
      <c r="Q148" s="14">
        <f t="shared" si="39"/>
        <v>0</v>
      </c>
    </row>
    <row r="149" spans="1:17" ht="13.5" thickBot="1">
      <c r="A149" s="12"/>
      <c r="B149" s="11"/>
      <c r="C149" s="11"/>
      <c r="D149" s="11"/>
      <c r="E149" s="10" t="s">
        <v>1</v>
      </c>
      <c r="F149" s="9"/>
      <c r="G149" s="8">
        <f>SUM(G133:G148)</f>
        <v>0</v>
      </c>
      <c r="H149" s="9"/>
      <c r="I149" s="8">
        <f>SUM(I133:I148)</f>
        <v>0</v>
      </c>
      <c r="J149" s="9"/>
      <c r="K149" s="8">
        <f>SUM(K133:K148)</f>
        <v>0</v>
      </c>
      <c r="L149" s="9"/>
      <c r="M149" s="8">
        <f>SUM(M133:M148)</f>
        <v>0</v>
      </c>
      <c r="N149" s="9"/>
      <c r="O149" s="8">
        <f>SUM(O133:O148)</f>
        <v>0</v>
      </c>
      <c r="P149" s="7"/>
      <c r="Q149" s="6">
        <f>SUM(Q133:Q148)</f>
        <v>0</v>
      </c>
    </row>
    <row r="150" spans="1:17" ht="11.25" customHeight="1"/>
    <row r="151" spans="1:17" s="39" customFormat="1">
      <c r="A151" s="43" t="str">
        <f>[1]Quantities!C190</f>
        <v>Road M between SR 109 and Road 7</v>
      </c>
    </row>
    <row r="152" spans="1:17" s="3" customFormat="1">
      <c r="A152" s="39" t="str">
        <f>[1]Quantities!AB208</f>
        <v>Length:  10545 Feet or 2 Mile(s)</v>
      </c>
      <c r="B152" s="41"/>
      <c r="C152" s="39"/>
      <c r="D152" s="42"/>
    </row>
    <row r="153" spans="1:17" s="3" customFormat="1">
      <c r="A153" s="39" t="str">
        <f>[1]Quantities!AB209</f>
        <v>Width:  18.5 Feet     (Approx. 21815 S.Y. including radius and driveway work)</v>
      </c>
      <c r="B153" s="39"/>
      <c r="C153" s="41"/>
      <c r="D153" s="40"/>
    </row>
    <row r="154" spans="1:17" s="3" customFormat="1" ht="13.5" thickBot="1">
      <c r="A154" s="39" t="str">
        <f>[1]Quantities!AB210</f>
        <v xml:space="preserve">Type: ODOT Spec 448, with Spec 301 Widening </v>
      </c>
      <c r="B154" s="38"/>
      <c r="C154" s="38"/>
      <c r="D154" s="38"/>
    </row>
    <row r="155" spans="1:17" s="3" customFormat="1">
      <c r="A155" s="37"/>
      <c r="B155" s="36"/>
      <c r="C155" s="35"/>
      <c r="D155" s="35"/>
      <c r="E155" s="34"/>
      <c r="F155" s="53" t="s">
        <v>14</v>
      </c>
      <c r="G155" s="54"/>
      <c r="H155" s="55" t="s">
        <v>13</v>
      </c>
      <c r="I155" s="55"/>
      <c r="J155" s="55" t="s">
        <v>12</v>
      </c>
      <c r="K155" s="55"/>
      <c r="L155" s="55" t="s">
        <v>11</v>
      </c>
      <c r="M155" s="55"/>
      <c r="N155" s="55" t="s">
        <v>10</v>
      </c>
      <c r="O155" s="54"/>
      <c r="P155" s="51" t="s">
        <v>9</v>
      </c>
      <c r="Q155" s="52"/>
    </row>
    <row r="156" spans="1:17" s="3" customFormat="1" ht="13.5" thickBot="1">
      <c r="A156" s="33" t="s">
        <v>8</v>
      </c>
      <c r="B156" s="32" t="s">
        <v>7</v>
      </c>
      <c r="C156" s="32" t="s">
        <v>6</v>
      </c>
      <c r="D156" s="32" t="s">
        <v>5</v>
      </c>
      <c r="E156" s="31" t="s">
        <v>4</v>
      </c>
      <c r="F156" s="30" t="s">
        <v>3</v>
      </c>
      <c r="G156" s="29" t="s">
        <v>2</v>
      </c>
      <c r="H156" s="30" t="s">
        <v>3</v>
      </c>
      <c r="I156" s="29" t="s">
        <v>2</v>
      </c>
      <c r="J156" s="30" t="s">
        <v>3</v>
      </c>
      <c r="K156" s="29" t="s">
        <v>2</v>
      </c>
      <c r="L156" s="30" t="s">
        <v>3</v>
      </c>
      <c r="M156" s="29" t="s">
        <v>2</v>
      </c>
      <c r="N156" s="30" t="s">
        <v>3</v>
      </c>
      <c r="O156" s="29" t="s">
        <v>2</v>
      </c>
      <c r="P156" s="28" t="s">
        <v>3</v>
      </c>
      <c r="Q156" s="27" t="s">
        <v>2</v>
      </c>
    </row>
    <row r="157" spans="1:17" s="20" customFormat="1" ht="13.5" thickTop="1">
      <c r="A157" s="26">
        <f>A133</f>
        <v>1</v>
      </c>
      <c r="B157" s="25">
        <f>LOOKUP($A157,[1]Quantities!$T191:$T206,[1]Quantities!AE191:AE206)</f>
        <v>203</v>
      </c>
      <c r="C157" s="25">
        <f>LOOKUP($A157,[1]Quantities!$T191:$T206,[1]Quantities!AF191:AF206)</f>
        <v>52</v>
      </c>
      <c r="D157" s="25" t="str">
        <f>LOOKUP($A157,[1]Quantities!$T191:$T206,[1]Quantities!AG191:AG206)</f>
        <v>CY</v>
      </c>
      <c r="E157" s="25" t="str">
        <f>LOOKUP($A157,[1]Quantities!$T191:$T206,[1]Quantities!AR191:AR206)</f>
        <v>Excavation (0.4' Widening  and Mailbox Turnout)</v>
      </c>
      <c r="F157" s="24"/>
      <c r="G157" s="23">
        <f t="shared" ref="G157:G172" si="41">IF($C157="",0,F157*$C157)</f>
        <v>0</v>
      </c>
      <c r="H157" s="24"/>
      <c r="I157" s="23">
        <f t="shared" ref="I157:I172" si="42">IF($C157="",0,H157*$C157)</f>
        <v>0</v>
      </c>
      <c r="J157" s="24"/>
      <c r="K157" s="23">
        <f t="shared" ref="K157:K172" si="43">IF($C157="",0,J157*$C157)</f>
        <v>0</v>
      </c>
      <c r="L157" s="24"/>
      <c r="M157" s="23">
        <f t="shared" ref="M157:M172" si="44">IF($C157="",0,L157*$C157)</f>
        <v>0</v>
      </c>
      <c r="N157" s="24"/>
      <c r="O157" s="23">
        <f t="shared" ref="O157:O172" si="45">IF($C157="",0,N157*$C157)</f>
        <v>0</v>
      </c>
      <c r="P157" s="22"/>
      <c r="Q157" s="21">
        <f t="shared" ref="Q157:Q172" si="46">IF($C157="",0,P157*$C157)</f>
        <v>0</v>
      </c>
    </row>
    <row r="158" spans="1:17" s="20" customFormat="1">
      <c r="A158" s="19">
        <f t="shared" ref="A158:A172" si="47">A157+1</f>
        <v>2</v>
      </c>
      <c r="B158" s="18">
        <f>LOOKUP($A158,[1]Quantities!$T191:$T206,[1]Quantities!AE191:AE206)</f>
        <v>204</v>
      </c>
      <c r="C158" s="18">
        <f>LOOKUP($A158,[1]Quantities!$T191:$T206,[1]Quantities!AF191:AF206)</f>
        <v>470</v>
      </c>
      <c r="D158" s="18" t="str">
        <f>LOOKUP($A158,[1]Quantities!$T191:$T206,[1]Quantities!AG191:AG206)</f>
        <v>SY</v>
      </c>
      <c r="E158" s="18" t="str">
        <f>LOOKUP($A158,[1]Quantities!$T191:$T206,[1]Quantities!AR191:AR206)</f>
        <v>Subgrade Compaction</v>
      </c>
      <c r="F158" s="17"/>
      <c r="G158" s="16">
        <f t="shared" si="41"/>
        <v>0</v>
      </c>
      <c r="H158" s="17"/>
      <c r="I158" s="16">
        <f t="shared" si="42"/>
        <v>0</v>
      </c>
      <c r="J158" s="17"/>
      <c r="K158" s="16">
        <f t="shared" si="43"/>
        <v>0</v>
      </c>
      <c r="L158" s="17"/>
      <c r="M158" s="16">
        <f t="shared" si="44"/>
        <v>0</v>
      </c>
      <c r="N158" s="17"/>
      <c r="O158" s="16">
        <f t="shared" si="45"/>
        <v>0</v>
      </c>
      <c r="P158" s="15"/>
      <c r="Q158" s="14">
        <f t="shared" si="46"/>
        <v>0</v>
      </c>
    </row>
    <row r="159" spans="1:17" s="20" customFormat="1" ht="25.5">
      <c r="A159" s="19">
        <f t="shared" si="47"/>
        <v>3</v>
      </c>
      <c r="B159" s="18">
        <f>LOOKUP($A159,[1]Quantities!$T191:$T206,[1]Quantities!AE191:AE206)</f>
        <v>301</v>
      </c>
      <c r="C159" s="18">
        <f>LOOKUP($A159,[1]Quantities!$T191:$T206,[1]Quantities!AF191:AF206)</f>
        <v>52</v>
      </c>
      <c r="D159" s="18" t="str">
        <f>LOOKUP($A159,[1]Quantities!$T191:$T206,[1]Quantities!AG191:AG206)</f>
        <v>CY</v>
      </c>
      <c r="E159" s="18" t="str">
        <f>LOOKUP($A159,[1]Quantities!$T191:$T206,[1]Quantities!AR191:AR206)</f>
        <v>Bituminous Aggregate Base, (4" average compacted depth, includes 407 tack coat on vertical face)</v>
      </c>
      <c r="F159" s="17"/>
      <c r="G159" s="16">
        <f t="shared" si="41"/>
        <v>0</v>
      </c>
      <c r="H159" s="17"/>
      <c r="I159" s="16">
        <f t="shared" si="42"/>
        <v>0</v>
      </c>
      <c r="J159" s="17"/>
      <c r="K159" s="16">
        <f t="shared" si="43"/>
        <v>0</v>
      </c>
      <c r="L159" s="17"/>
      <c r="M159" s="16">
        <f t="shared" si="44"/>
        <v>0</v>
      </c>
      <c r="N159" s="17"/>
      <c r="O159" s="16">
        <f t="shared" si="45"/>
        <v>0</v>
      </c>
      <c r="P159" s="15"/>
      <c r="Q159" s="14">
        <f t="shared" si="46"/>
        <v>0</v>
      </c>
    </row>
    <row r="160" spans="1:17" s="13" customFormat="1">
      <c r="A160" s="19">
        <f t="shared" si="47"/>
        <v>4</v>
      </c>
      <c r="B160" s="18">
        <f>LOOKUP($A160,[1]Quantities!$T191:$T206,[1]Quantities!AE191:AE206)</f>
        <v>407</v>
      </c>
      <c r="C160" s="18">
        <f>LOOKUP($A160,[1]Quantities!$T191:$T206,[1]Quantities!AF191:AF206)</f>
        <v>2180</v>
      </c>
      <c r="D160" s="18" t="str">
        <f>LOOKUP($A160,[1]Quantities!$T191:$T206,[1]Quantities!AG191:AG206)</f>
        <v>Gal</v>
      </c>
      <c r="E160" s="18" t="str">
        <f>LOOKUP($A160,[1]Quantities!$T191:$T206,[1]Quantities!AR191:AR206)</f>
        <v>Bituminous Tack Coat applied at 0.05 gallons per square yard</v>
      </c>
      <c r="F160" s="17"/>
      <c r="G160" s="16">
        <f t="shared" si="41"/>
        <v>0</v>
      </c>
      <c r="H160" s="17"/>
      <c r="I160" s="16">
        <f t="shared" si="42"/>
        <v>0</v>
      </c>
      <c r="J160" s="17"/>
      <c r="K160" s="16">
        <f t="shared" si="43"/>
        <v>0</v>
      </c>
      <c r="L160" s="17"/>
      <c r="M160" s="16">
        <f t="shared" si="44"/>
        <v>0</v>
      </c>
      <c r="N160" s="17"/>
      <c r="O160" s="16">
        <f t="shared" si="45"/>
        <v>0</v>
      </c>
      <c r="P160" s="15"/>
      <c r="Q160" s="14">
        <f t="shared" si="46"/>
        <v>0</v>
      </c>
    </row>
    <row r="161" spans="1:17" s="20" customFormat="1" ht="25.5">
      <c r="A161" s="19">
        <f t="shared" si="47"/>
        <v>5</v>
      </c>
      <c r="B161" s="18">
        <f>LOOKUP($A161,[1]Quantities!$T191:$T206,[1]Quantities!AE191:AE206)</f>
        <v>823</v>
      </c>
      <c r="C161" s="18">
        <f>LOOKUP($A161,[1]Quantities!$T191:$T206,[1]Quantities!AF191:AF206)</f>
        <v>303</v>
      </c>
      <c r="D161" s="18" t="str">
        <f>LOOKUP($A161,[1]Quantities!$T191:$T206,[1]Quantities!AG191:AG206)</f>
        <v>C.Y.</v>
      </c>
      <c r="E161" s="18" t="str">
        <f>LOOKUP($A161,[1]Quantities!$T191:$T206,[1]Quantities!AR191:AR206)</f>
        <v>Asphalt intermediate course PG 64-22, Type 1 (823) applied, spread and compacted at the average depth of 0.5 inches</v>
      </c>
      <c r="F161" s="17"/>
      <c r="G161" s="16">
        <f t="shared" si="41"/>
        <v>0</v>
      </c>
      <c r="H161" s="17"/>
      <c r="I161" s="16">
        <f t="shared" si="42"/>
        <v>0</v>
      </c>
      <c r="J161" s="17"/>
      <c r="K161" s="16">
        <f t="shared" si="43"/>
        <v>0</v>
      </c>
      <c r="L161" s="17"/>
      <c r="M161" s="16">
        <f t="shared" si="44"/>
        <v>0</v>
      </c>
      <c r="N161" s="17"/>
      <c r="O161" s="16">
        <f t="shared" si="45"/>
        <v>0</v>
      </c>
      <c r="P161" s="15"/>
      <c r="Q161" s="14">
        <f t="shared" si="46"/>
        <v>0</v>
      </c>
    </row>
    <row r="162" spans="1:17" s="20" customFormat="1" ht="38.25">
      <c r="A162" s="19">
        <f t="shared" si="47"/>
        <v>6</v>
      </c>
      <c r="B162" s="18">
        <f>LOOKUP($A162,[1]Quantities!$T191:$T206,[1]Quantities!AE191:AE206)</f>
        <v>823</v>
      </c>
      <c r="C162" s="18">
        <f>LOOKUP($A162,[1]Quantities!$T191:$T206,[1]Quantities!AF191:AF206)</f>
        <v>757</v>
      </c>
      <c r="D162" s="18" t="str">
        <f>LOOKUP($A162,[1]Quantities!$T191:$T206,[1]Quantities!AG191:AG206)</f>
        <v>C.Y.</v>
      </c>
      <c r="E162" s="18" t="str">
        <f>LOOKUP($A162,[1]Quantities!$T191:$T206,[1]Quantities!AR191:AR206)</f>
        <v>Asphalt concrete surface course PG 64-22, Type 1 (823) applied, spread and compacted at the average depth of 1.25 inches</v>
      </c>
      <c r="F162" s="17"/>
      <c r="G162" s="16">
        <f t="shared" si="41"/>
        <v>0</v>
      </c>
      <c r="H162" s="17"/>
      <c r="I162" s="16">
        <f t="shared" si="42"/>
        <v>0</v>
      </c>
      <c r="J162" s="17"/>
      <c r="K162" s="16">
        <f t="shared" si="43"/>
        <v>0</v>
      </c>
      <c r="L162" s="17"/>
      <c r="M162" s="16">
        <f t="shared" si="44"/>
        <v>0</v>
      </c>
      <c r="N162" s="17"/>
      <c r="O162" s="16">
        <f t="shared" si="45"/>
        <v>0</v>
      </c>
      <c r="P162" s="15"/>
      <c r="Q162" s="14">
        <f t="shared" si="46"/>
        <v>0</v>
      </c>
    </row>
    <row r="163" spans="1:17" s="20" customFormat="1">
      <c r="A163" s="19">
        <f t="shared" si="47"/>
        <v>7</v>
      </c>
      <c r="B163" s="18">
        <f>LOOKUP($A163,[1]Quantities!$T191:$T206,[1]Quantities!AE191:AE206)</f>
        <v>254</v>
      </c>
      <c r="C163" s="18">
        <f>LOOKUP($A163,[1]Quantities!$T191:$T206,[1]Quantities!AF191:AF206)</f>
        <v>735</v>
      </c>
      <c r="D163" s="18" t="str">
        <f>LOOKUP($A163,[1]Quantities!$T191:$T206,[1]Quantities!AG191:AG206)</f>
        <v>S.Y.</v>
      </c>
      <c r="E163" s="18" t="str">
        <f>LOOKUP($A163,[1]Quantities!$T191:$T206,[1]Quantities!AR191:AR206)</f>
        <v>Pavement Planing (20' milled including radius)</v>
      </c>
      <c r="F163" s="17"/>
      <c r="G163" s="16">
        <f t="shared" si="41"/>
        <v>0</v>
      </c>
      <c r="H163" s="17"/>
      <c r="I163" s="16">
        <f t="shared" si="42"/>
        <v>0</v>
      </c>
      <c r="J163" s="17"/>
      <c r="K163" s="16">
        <f t="shared" si="43"/>
        <v>0</v>
      </c>
      <c r="L163" s="17"/>
      <c r="M163" s="16">
        <f t="shared" si="44"/>
        <v>0</v>
      </c>
      <c r="N163" s="17"/>
      <c r="O163" s="16">
        <f t="shared" si="45"/>
        <v>0</v>
      </c>
      <c r="P163" s="15"/>
      <c r="Q163" s="14">
        <f t="shared" si="46"/>
        <v>0</v>
      </c>
    </row>
    <row r="164" spans="1:17" s="20" customFormat="1">
      <c r="A164" s="19">
        <f t="shared" si="47"/>
        <v>8</v>
      </c>
      <c r="B164" s="18">
        <f>LOOKUP($A164,[1]Quantities!$T191:$T206,[1]Quantities!AE191:AE206)</f>
        <v>614</v>
      </c>
      <c r="C164" s="18">
        <f>LOOKUP($A164,[1]Quantities!$T191:$T206,[1]Quantities!AF191:AF206)</f>
        <v>1</v>
      </c>
      <c r="D164" s="18" t="str">
        <f>LOOKUP($A164,[1]Quantities!$T191:$T206,[1]Quantities!AG191:AG206)</f>
        <v>L.S.</v>
      </c>
      <c r="E164" s="18" t="str">
        <f>LOOKUP($A164,[1]Quantities!$T191:$T206,[1]Quantities!AR191:AR206)</f>
        <v>Maintaining Traffic</v>
      </c>
      <c r="F164" s="17"/>
      <c r="G164" s="16">
        <f t="shared" si="41"/>
        <v>0</v>
      </c>
      <c r="H164" s="17"/>
      <c r="I164" s="16">
        <f t="shared" si="42"/>
        <v>0</v>
      </c>
      <c r="J164" s="17"/>
      <c r="K164" s="16">
        <f t="shared" si="43"/>
        <v>0</v>
      </c>
      <c r="L164" s="17"/>
      <c r="M164" s="16">
        <f t="shared" si="44"/>
        <v>0</v>
      </c>
      <c r="N164" s="17"/>
      <c r="O164" s="16">
        <f t="shared" si="45"/>
        <v>0</v>
      </c>
      <c r="P164" s="15"/>
      <c r="Q164" s="14">
        <f t="shared" si="46"/>
        <v>0</v>
      </c>
    </row>
    <row r="165" spans="1:17" s="20" customFormat="1">
      <c r="A165" s="19">
        <f t="shared" si="47"/>
        <v>9</v>
      </c>
      <c r="B165" s="18">
        <f>LOOKUP($A165,[1]Quantities!$T191:$T206,[1]Quantities!AE191:AE206)</f>
        <v>624</v>
      </c>
      <c r="C165" s="18">
        <f>LOOKUP($A165,[1]Quantities!$T191:$T206,[1]Quantities!AF191:AF206)</f>
        <v>1</v>
      </c>
      <c r="D165" s="18" t="str">
        <f>LOOKUP($A165,[1]Quantities!$T191:$T206,[1]Quantities!AG191:AG206)</f>
        <v>L.S.</v>
      </c>
      <c r="E165" s="18" t="str">
        <f>LOOKUP($A165,[1]Quantities!$T191:$T206,[1]Quantities!AR191:AR206)</f>
        <v>Mobilization</v>
      </c>
      <c r="F165" s="17"/>
      <c r="G165" s="16">
        <f t="shared" si="41"/>
        <v>0</v>
      </c>
      <c r="H165" s="17"/>
      <c r="I165" s="16">
        <f t="shared" si="42"/>
        <v>0</v>
      </c>
      <c r="J165" s="17"/>
      <c r="K165" s="16">
        <f t="shared" si="43"/>
        <v>0</v>
      </c>
      <c r="L165" s="17"/>
      <c r="M165" s="16">
        <f t="shared" si="44"/>
        <v>0</v>
      </c>
      <c r="N165" s="17"/>
      <c r="O165" s="16">
        <f t="shared" si="45"/>
        <v>0</v>
      </c>
      <c r="P165" s="15"/>
      <c r="Q165" s="14">
        <f t="shared" si="46"/>
        <v>0</v>
      </c>
    </row>
    <row r="166" spans="1:17" s="20" customFormat="1">
      <c r="A166" s="19">
        <f t="shared" si="47"/>
        <v>10</v>
      </c>
      <c r="B166" s="18">
        <f>LOOKUP($A166,[1]Quantities!$T191:$T206,[1]Quantities!AE191:AE206)</f>
        <v>103.05</v>
      </c>
      <c r="C166" s="18">
        <f>LOOKUP($A166,[1]Quantities!$T191:$T206,[1]Quantities!AF191:AF206)</f>
        <v>1</v>
      </c>
      <c r="D166" s="18" t="str">
        <f>LOOKUP($A166,[1]Quantities!$T191:$T206,[1]Quantities!AG191:AG206)</f>
        <v>L.S.</v>
      </c>
      <c r="E166" s="18" t="str">
        <f>LOOKUP($A166,[1]Quantities!$T191:$T206,[1]Quantities!AR191:AR206)</f>
        <v>Contract Performance &amp; Payment Bond</v>
      </c>
      <c r="F166" s="17"/>
      <c r="G166" s="16">
        <f t="shared" si="41"/>
        <v>0</v>
      </c>
      <c r="H166" s="17"/>
      <c r="I166" s="16">
        <f t="shared" si="42"/>
        <v>0</v>
      </c>
      <c r="J166" s="17"/>
      <c r="K166" s="16">
        <f t="shared" si="43"/>
        <v>0</v>
      </c>
      <c r="L166" s="17"/>
      <c r="M166" s="16">
        <f t="shared" si="44"/>
        <v>0</v>
      </c>
      <c r="N166" s="17"/>
      <c r="O166" s="16">
        <f t="shared" si="45"/>
        <v>0</v>
      </c>
      <c r="P166" s="15"/>
      <c r="Q166" s="14">
        <f t="shared" si="46"/>
        <v>0</v>
      </c>
    </row>
    <row r="167" spans="1:17" s="20" customFormat="1" hidden="1">
      <c r="A167" s="19">
        <f t="shared" si="47"/>
        <v>11</v>
      </c>
      <c r="B167" s="18" t="str">
        <f>LOOKUP($A167,[1]Quantities!$T191:$T206,[1]Quantities!AE191:AE206)</f>
        <v/>
      </c>
      <c r="C167" s="18" t="str">
        <f>LOOKUP($A167,[1]Quantities!$T191:$T206,[1]Quantities!AF191:AF206)</f>
        <v/>
      </c>
      <c r="D167" s="18" t="str">
        <f>LOOKUP($A167,[1]Quantities!$T191:$T206,[1]Quantities!AG191:AG206)</f>
        <v/>
      </c>
      <c r="E167" s="18" t="str">
        <f>LOOKUP($A167,[1]Quantities!$T191:$T206,[1]Quantities!AR191:AR206)</f>
        <v/>
      </c>
      <c r="F167" s="17"/>
      <c r="G167" s="16">
        <f t="shared" si="41"/>
        <v>0</v>
      </c>
      <c r="H167" s="17"/>
      <c r="I167" s="16">
        <f t="shared" si="42"/>
        <v>0</v>
      </c>
      <c r="J167" s="17"/>
      <c r="K167" s="16">
        <f t="shared" si="43"/>
        <v>0</v>
      </c>
      <c r="L167" s="17"/>
      <c r="M167" s="16">
        <f t="shared" si="44"/>
        <v>0</v>
      </c>
      <c r="N167" s="17"/>
      <c r="O167" s="16">
        <f t="shared" si="45"/>
        <v>0</v>
      </c>
      <c r="P167" s="15"/>
      <c r="Q167" s="14">
        <f t="shared" si="46"/>
        <v>0</v>
      </c>
    </row>
    <row r="168" spans="1:17" s="20" customFormat="1" hidden="1">
      <c r="A168" s="19">
        <f t="shared" si="47"/>
        <v>12</v>
      </c>
      <c r="B168" s="18" t="str">
        <f>LOOKUP($A168,[1]Quantities!$T191:$T206,[1]Quantities!AE191:AE206)</f>
        <v/>
      </c>
      <c r="C168" s="18" t="str">
        <f>LOOKUP($A168,[1]Quantities!$T191:$T206,[1]Quantities!AF191:AF206)</f>
        <v/>
      </c>
      <c r="D168" s="18" t="str">
        <f>LOOKUP($A168,[1]Quantities!$T191:$T206,[1]Quantities!AG191:AG206)</f>
        <v/>
      </c>
      <c r="E168" s="18" t="str">
        <f>LOOKUP($A168,[1]Quantities!$T191:$T206,[1]Quantities!AR191:AR206)</f>
        <v/>
      </c>
      <c r="F168" s="17"/>
      <c r="G168" s="16">
        <f t="shared" si="41"/>
        <v>0</v>
      </c>
      <c r="H168" s="17"/>
      <c r="I168" s="16">
        <f t="shared" si="42"/>
        <v>0</v>
      </c>
      <c r="J168" s="17"/>
      <c r="K168" s="16">
        <f t="shared" si="43"/>
        <v>0</v>
      </c>
      <c r="L168" s="17"/>
      <c r="M168" s="16">
        <f t="shared" si="44"/>
        <v>0</v>
      </c>
      <c r="N168" s="17"/>
      <c r="O168" s="16">
        <f t="shared" si="45"/>
        <v>0</v>
      </c>
      <c r="P168" s="15"/>
      <c r="Q168" s="14">
        <f t="shared" si="46"/>
        <v>0</v>
      </c>
    </row>
    <row r="169" spans="1:17" s="20" customFormat="1" hidden="1">
      <c r="A169" s="19">
        <f t="shared" si="47"/>
        <v>13</v>
      </c>
      <c r="B169" s="18" t="str">
        <f>LOOKUP($A169,[1]Quantities!$T191:$T206,[1]Quantities!AE191:AE206)</f>
        <v/>
      </c>
      <c r="C169" s="18" t="str">
        <f>LOOKUP($A169,[1]Quantities!$T191:$T206,[1]Quantities!AF191:AF206)</f>
        <v/>
      </c>
      <c r="D169" s="18" t="str">
        <f>LOOKUP($A169,[1]Quantities!$T191:$T206,[1]Quantities!AG191:AG206)</f>
        <v/>
      </c>
      <c r="E169" s="18" t="str">
        <f>LOOKUP($A169,[1]Quantities!$T191:$T206,[1]Quantities!AR191:AR206)</f>
        <v/>
      </c>
      <c r="F169" s="17"/>
      <c r="G169" s="16">
        <f t="shared" si="41"/>
        <v>0</v>
      </c>
      <c r="H169" s="17"/>
      <c r="I169" s="16">
        <f t="shared" si="42"/>
        <v>0</v>
      </c>
      <c r="J169" s="17"/>
      <c r="K169" s="16">
        <f t="shared" si="43"/>
        <v>0</v>
      </c>
      <c r="L169" s="17"/>
      <c r="M169" s="16">
        <f t="shared" si="44"/>
        <v>0</v>
      </c>
      <c r="N169" s="17"/>
      <c r="O169" s="16">
        <f t="shared" si="45"/>
        <v>0</v>
      </c>
      <c r="P169" s="15"/>
      <c r="Q169" s="14">
        <f t="shared" si="46"/>
        <v>0</v>
      </c>
    </row>
    <row r="170" spans="1:17" s="20" customFormat="1" hidden="1">
      <c r="A170" s="19">
        <f t="shared" si="47"/>
        <v>14</v>
      </c>
      <c r="B170" s="18" t="str">
        <f>LOOKUP($A170,[1]Quantities!$T191:$T206,[1]Quantities!AE191:AE206)</f>
        <v/>
      </c>
      <c r="C170" s="18" t="str">
        <f>LOOKUP($A170,[1]Quantities!$T191:$T206,[1]Quantities!AF191:AF206)</f>
        <v/>
      </c>
      <c r="D170" s="18" t="str">
        <f>LOOKUP($A170,[1]Quantities!$T191:$T206,[1]Quantities!AG191:AG206)</f>
        <v/>
      </c>
      <c r="E170" s="18" t="str">
        <f>LOOKUP($A170,[1]Quantities!$T191:$T206,[1]Quantities!AR191:AR206)</f>
        <v/>
      </c>
      <c r="F170" s="17"/>
      <c r="G170" s="16">
        <f t="shared" si="41"/>
        <v>0</v>
      </c>
      <c r="H170" s="17"/>
      <c r="I170" s="16">
        <f t="shared" si="42"/>
        <v>0</v>
      </c>
      <c r="J170" s="17"/>
      <c r="K170" s="16">
        <f t="shared" si="43"/>
        <v>0</v>
      </c>
      <c r="L170" s="17"/>
      <c r="M170" s="16">
        <f t="shared" si="44"/>
        <v>0</v>
      </c>
      <c r="N170" s="17"/>
      <c r="O170" s="16">
        <f t="shared" si="45"/>
        <v>0</v>
      </c>
      <c r="P170" s="15"/>
      <c r="Q170" s="14">
        <f t="shared" si="46"/>
        <v>0</v>
      </c>
    </row>
    <row r="171" spans="1:17" s="13" customFormat="1" hidden="1">
      <c r="A171" s="19">
        <f t="shared" si="47"/>
        <v>15</v>
      </c>
      <c r="B171" s="18" t="str">
        <f>LOOKUP($A171,[1]Quantities!$T191:$T206,[1]Quantities!AE191:AE206)</f>
        <v/>
      </c>
      <c r="C171" s="18" t="str">
        <f>LOOKUP($A171,[1]Quantities!$T191:$T206,[1]Quantities!AF191:AF206)</f>
        <v/>
      </c>
      <c r="D171" s="18" t="str">
        <f>LOOKUP($A171,[1]Quantities!$T191:$T206,[1]Quantities!AG191:AG206)</f>
        <v/>
      </c>
      <c r="E171" s="18" t="str">
        <f>LOOKUP($A171,[1]Quantities!$T191:$T206,[1]Quantities!AR191:AR206)</f>
        <v/>
      </c>
      <c r="F171" s="17"/>
      <c r="G171" s="16">
        <f t="shared" si="41"/>
        <v>0</v>
      </c>
      <c r="H171" s="17"/>
      <c r="I171" s="16">
        <f t="shared" si="42"/>
        <v>0</v>
      </c>
      <c r="J171" s="17"/>
      <c r="K171" s="16">
        <f t="shared" si="43"/>
        <v>0</v>
      </c>
      <c r="L171" s="17"/>
      <c r="M171" s="16">
        <f t="shared" si="44"/>
        <v>0</v>
      </c>
      <c r="N171" s="17"/>
      <c r="O171" s="16">
        <f t="shared" si="45"/>
        <v>0</v>
      </c>
      <c r="P171" s="15"/>
      <c r="Q171" s="14">
        <f t="shared" si="46"/>
        <v>0</v>
      </c>
    </row>
    <row r="172" spans="1:17" s="13" customFormat="1" hidden="1">
      <c r="A172" s="19">
        <f t="shared" si="47"/>
        <v>16</v>
      </c>
      <c r="B172" s="18" t="str">
        <f>LOOKUP($A172,[1]Quantities!$T191:$T206,[1]Quantities!AE191:AE206)</f>
        <v/>
      </c>
      <c r="C172" s="18" t="str">
        <f>LOOKUP($A172,[1]Quantities!$T191:$T206,[1]Quantities!AF191:AF206)</f>
        <v/>
      </c>
      <c r="D172" s="18" t="str">
        <f>LOOKUP($A172,[1]Quantities!$T191:$T206,[1]Quantities!AG191:AG206)</f>
        <v/>
      </c>
      <c r="E172" s="18" t="str">
        <f>LOOKUP($A172,[1]Quantities!$T191:$T206,[1]Quantities!AR191:AR206)</f>
        <v/>
      </c>
      <c r="F172" s="17"/>
      <c r="G172" s="16">
        <f t="shared" si="41"/>
        <v>0</v>
      </c>
      <c r="H172" s="17"/>
      <c r="I172" s="16">
        <f t="shared" si="42"/>
        <v>0</v>
      </c>
      <c r="J172" s="17"/>
      <c r="K172" s="16">
        <f t="shared" si="43"/>
        <v>0</v>
      </c>
      <c r="L172" s="17"/>
      <c r="M172" s="16">
        <f t="shared" si="44"/>
        <v>0</v>
      </c>
      <c r="N172" s="17"/>
      <c r="O172" s="16">
        <f t="shared" si="45"/>
        <v>0</v>
      </c>
      <c r="P172" s="15"/>
      <c r="Q172" s="14">
        <f t="shared" si="46"/>
        <v>0</v>
      </c>
    </row>
    <row r="173" spans="1:17" ht="13.5" thickBot="1">
      <c r="A173" s="12"/>
      <c r="B173" s="11"/>
      <c r="C173" s="11"/>
      <c r="D173" s="11"/>
      <c r="E173" s="10" t="s">
        <v>1</v>
      </c>
      <c r="F173" s="9"/>
      <c r="G173" s="8">
        <f>SUM(G157:G172)</f>
        <v>0</v>
      </c>
      <c r="H173" s="9"/>
      <c r="I173" s="8">
        <f>SUM(I157:I172)</f>
        <v>0</v>
      </c>
      <c r="J173" s="9"/>
      <c r="K173" s="8">
        <f>SUM(K157:K172)</f>
        <v>0</v>
      </c>
      <c r="L173" s="9"/>
      <c r="M173" s="8">
        <f>SUM(M157:M172)</f>
        <v>0</v>
      </c>
      <c r="N173" s="9"/>
      <c r="O173" s="8">
        <f>SUM(O157:O172)</f>
        <v>0</v>
      </c>
      <c r="P173" s="7"/>
      <c r="Q173" s="6">
        <f>SUM(Q157:Q172)</f>
        <v>0</v>
      </c>
    </row>
    <row r="174" spans="1:17" ht="11.25" customHeight="1"/>
    <row r="175" spans="1:17" s="39" customFormat="1">
      <c r="A175" s="43" t="str">
        <f>[1]Quantities!C221</f>
        <v>Henry County Farigrounds</v>
      </c>
    </row>
    <row r="176" spans="1:17" s="3" customFormat="1">
      <c r="A176" s="39" t="s">
        <v>23</v>
      </c>
      <c r="B176" s="41"/>
      <c r="C176" s="39"/>
      <c r="D176" s="42"/>
    </row>
    <row r="177" spans="1:17" s="3" customFormat="1">
      <c r="A177" s="39" t="s">
        <v>22</v>
      </c>
      <c r="B177" s="39"/>
      <c r="C177" s="41"/>
      <c r="D177" s="40"/>
    </row>
    <row r="178" spans="1:17" s="3" customFormat="1" ht="13.5" thickBot="1">
      <c r="A178" s="39" t="s">
        <v>21</v>
      </c>
      <c r="B178" s="38"/>
      <c r="C178" s="38"/>
      <c r="D178" s="38"/>
    </row>
    <row r="179" spans="1:17" s="3" customFormat="1">
      <c r="A179" s="37"/>
      <c r="B179" s="36"/>
      <c r="C179" s="35"/>
      <c r="D179" s="35"/>
      <c r="E179" s="34"/>
      <c r="F179" s="53" t="s">
        <v>14</v>
      </c>
      <c r="G179" s="54"/>
      <c r="H179" s="55" t="s">
        <v>13</v>
      </c>
      <c r="I179" s="55"/>
      <c r="J179" s="55" t="s">
        <v>12</v>
      </c>
      <c r="K179" s="55"/>
      <c r="L179" s="55" t="s">
        <v>11</v>
      </c>
      <c r="M179" s="55"/>
      <c r="N179" s="55" t="s">
        <v>10</v>
      </c>
      <c r="O179" s="54"/>
      <c r="P179" s="51" t="s">
        <v>9</v>
      </c>
      <c r="Q179" s="52"/>
    </row>
    <row r="180" spans="1:17" s="3" customFormat="1" ht="13.5" thickBot="1">
      <c r="A180" s="33" t="s">
        <v>8</v>
      </c>
      <c r="B180" s="32" t="s">
        <v>7</v>
      </c>
      <c r="C180" s="32" t="s">
        <v>6</v>
      </c>
      <c r="D180" s="32" t="s">
        <v>5</v>
      </c>
      <c r="E180" s="31" t="s">
        <v>4</v>
      </c>
      <c r="F180" s="30" t="s">
        <v>3</v>
      </c>
      <c r="G180" s="29" t="s">
        <v>2</v>
      </c>
      <c r="H180" s="30" t="s">
        <v>3</v>
      </c>
      <c r="I180" s="29" t="s">
        <v>2</v>
      </c>
      <c r="J180" s="30" t="s">
        <v>3</v>
      </c>
      <c r="K180" s="29" t="s">
        <v>2</v>
      </c>
      <c r="L180" s="30" t="s">
        <v>3</v>
      </c>
      <c r="M180" s="29" t="s">
        <v>2</v>
      </c>
      <c r="N180" s="30" t="s">
        <v>3</v>
      </c>
      <c r="O180" s="29" t="s">
        <v>2</v>
      </c>
      <c r="P180" s="28" t="s">
        <v>3</v>
      </c>
      <c r="Q180" s="27" t="s">
        <v>2</v>
      </c>
    </row>
    <row r="181" spans="1:17" s="20" customFormat="1" ht="13.5" thickTop="1">
      <c r="A181" s="26">
        <f>A157</f>
        <v>1</v>
      </c>
      <c r="B181" s="25">
        <f>LOOKUP($A181,[1]Quantities!$T222:$T237,[1]Quantities!AE222:AE237)</f>
        <v>407</v>
      </c>
      <c r="C181" s="25">
        <f>LOOKUP($A181,[1]Quantities!$T222:$T237,[1]Quantities!AF222:AF237)</f>
        <v>610</v>
      </c>
      <c r="D181" s="25" t="str">
        <f>LOOKUP($A181,[1]Quantities!$T222:$T237,[1]Quantities!AG222:AG237)</f>
        <v>Gal</v>
      </c>
      <c r="E181" s="25" t="str">
        <f>LOOKUP($A181,[1]Quantities!$T222:$T237,[1]Quantities!AR222:AR237)</f>
        <v>Bituminous Tack Coat applied at 0.05 gallons per square yard</v>
      </c>
      <c r="F181" s="24"/>
      <c r="G181" s="23">
        <f t="shared" ref="G181:G196" si="48">IF($C181="",0,F181*$C181)</f>
        <v>0</v>
      </c>
      <c r="H181" s="24"/>
      <c r="I181" s="23">
        <f t="shared" ref="I181:I196" si="49">IF($C181="",0,H181*$C181)</f>
        <v>0</v>
      </c>
      <c r="J181" s="24"/>
      <c r="K181" s="23">
        <f t="shared" ref="K181:K196" si="50">IF($C181="",0,J181*$C181)</f>
        <v>0</v>
      </c>
      <c r="L181" s="24"/>
      <c r="M181" s="23">
        <f t="shared" ref="M181:M196" si="51">IF($C181="",0,L181*$C181)</f>
        <v>0</v>
      </c>
      <c r="N181" s="24"/>
      <c r="O181" s="23">
        <f t="shared" ref="O181:O196" si="52">IF($C181="",0,N181*$C181)</f>
        <v>0</v>
      </c>
      <c r="P181" s="22"/>
      <c r="Q181" s="21">
        <f t="shared" ref="Q181:Q196" si="53">IF($C181="",0,P181*$C181)</f>
        <v>0</v>
      </c>
    </row>
    <row r="182" spans="1:17" s="20" customFormat="1" ht="25.5">
      <c r="A182" s="19">
        <f t="shared" ref="A182:A196" si="54">A181+1</f>
        <v>2</v>
      </c>
      <c r="B182" s="18">
        <f>LOOKUP($A182,[1]Quantities!$T222:$T237,[1]Quantities!AE222:AE237)</f>
        <v>823</v>
      </c>
      <c r="C182" s="18">
        <f>LOOKUP($A182,[1]Quantities!$T222:$T237,[1]Quantities!AF222:AF237)</f>
        <v>88</v>
      </c>
      <c r="D182" s="18" t="str">
        <f>LOOKUP($A182,[1]Quantities!$T222:$T237,[1]Quantities!AG222:AG237)</f>
        <v>C.Y.</v>
      </c>
      <c r="E182" s="18" t="str">
        <f>LOOKUP($A182,[1]Quantities!$T222:$T237,[1]Quantities!AR222:AR237)</f>
        <v>Asphalt intermediate course PG 64-22, Type 1 (823) applied, spread and compacted at the average depth of 1.5 inches</v>
      </c>
      <c r="F182" s="17"/>
      <c r="G182" s="16">
        <f t="shared" si="48"/>
        <v>0</v>
      </c>
      <c r="H182" s="17"/>
      <c r="I182" s="16">
        <f t="shared" si="49"/>
        <v>0</v>
      </c>
      <c r="J182" s="17"/>
      <c r="K182" s="16">
        <f t="shared" si="50"/>
        <v>0</v>
      </c>
      <c r="L182" s="17"/>
      <c r="M182" s="16">
        <f t="shared" si="51"/>
        <v>0</v>
      </c>
      <c r="N182" s="17"/>
      <c r="O182" s="16">
        <f t="shared" si="52"/>
        <v>0</v>
      </c>
      <c r="P182" s="15"/>
      <c r="Q182" s="14">
        <f t="shared" si="53"/>
        <v>0</v>
      </c>
    </row>
    <row r="183" spans="1:17" s="20" customFormat="1" ht="38.25">
      <c r="A183" s="19">
        <f t="shared" si="54"/>
        <v>3</v>
      </c>
      <c r="B183" s="18">
        <f>LOOKUP($A183,[1]Quantities!$T222:$T237,[1]Quantities!AE222:AE237)</f>
        <v>823</v>
      </c>
      <c r="C183" s="18">
        <f>LOOKUP($A183,[1]Quantities!$T222:$T237,[1]Quantities!AF222:AF237)</f>
        <v>425</v>
      </c>
      <c r="D183" s="18" t="str">
        <f>LOOKUP($A183,[1]Quantities!$T222:$T237,[1]Quantities!AG222:AG237)</f>
        <v>C.Y.</v>
      </c>
      <c r="E183" s="18" t="str">
        <f>LOOKUP($A183,[1]Quantities!$T222:$T237,[1]Quantities!AR222:AR237)</f>
        <v>Asphalt concrete surface course PG 64-22, Type 1 (823) applied, spread and compacted at the average depth of 1.5 inches</v>
      </c>
      <c r="F183" s="17"/>
      <c r="G183" s="16">
        <f t="shared" si="48"/>
        <v>0</v>
      </c>
      <c r="H183" s="17"/>
      <c r="I183" s="16">
        <f t="shared" si="49"/>
        <v>0</v>
      </c>
      <c r="J183" s="17"/>
      <c r="K183" s="16">
        <f t="shared" si="50"/>
        <v>0</v>
      </c>
      <c r="L183" s="17"/>
      <c r="M183" s="16">
        <f t="shared" si="51"/>
        <v>0</v>
      </c>
      <c r="N183" s="17"/>
      <c r="O183" s="16">
        <f t="shared" si="52"/>
        <v>0</v>
      </c>
      <c r="P183" s="15"/>
      <c r="Q183" s="14">
        <f t="shared" si="53"/>
        <v>0</v>
      </c>
    </row>
    <row r="184" spans="1:17" s="13" customFormat="1">
      <c r="A184" s="19">
        <f t="shared" si="54"/>
        <v>4</v>
      </c>
      <c r="B184" s="18">
        <f>LOOKUP($A184,[1]Quantities!$T222:$T237,[1]Quantities!AE222:AE237)</f>
        <v>254</v>
      </c>
      <c r="C184" s="18">
        <v>2100</v>
      </c>
      <c r="D184" s="18" t="str">
        <f>LOOKUP($A184,[1]Quantities!$T222:$T237,[1]Quantities!AG222:AG237)</f>
        <v>S.Y.</v>
      </c>
      <c r="E184" s="18" t="s">
        <v>20</v>
      </c>
      <c r="F184" s="17"/>
      <c r="G184" s="16">
        <f t="shared" si="48"/>
        <v>0</v>
      </c>
      <c r="H184" s="17"/>
      <c r="I184" s="16">
        <f t="shared" si="49"/>
        <v>0</v>
      </c>
      <c r="J184" s="17"/>
      <c r="K184" s="16">
        <f t="shared" si="50"/>
        <v>0</v>
      </c>
      <c r="L184" s="17"/>
      <c r="M184" s="16">
        <f t="shared" si="51"/>
        <v>0</v>
      </c>
      <c r="N184" s="17"/>
      <c r="O184" s="16">
        <f t="shared" si="52"/>
        <v>0</v>
      </c>
      <c r="P184" s="15"/>
      <c r="Q184" s="14">
        <f t="shared" si="53"/>
        <v>0</v>
      </c>
    </row>
    <row r="185" spans="1:17" s="20" customFormat="1">
      <c r="A185" s="19">
        <f t="shared" si="54"/>
        <v>5</v>
      </c>
      <c r="B185" s="18">
        <f>LOOKUP($A185,[1]Quantities!$T222:$T237,[1]Quantities!AE222:AE237)</f>
        <v>614</v>
      </c>
      <c r="C185" s="18">
        <f>LOOKUP($A185,[1]Quantities!$T222:$T237,[1]Quantities!AF222:AF237)</f>
        <v>1</v>
      </c>
      <c r="D185" s="18" t="str">
        <f>LOOKUP($A185,[1]Quantities!$T222:$T237,[1]Quantities!AG222:AG237)</f>
        <v>L.S.</v>
      </c>
      <c r="E185" s="18" t="str">
        <f>LOOKUP($A185,[1]Quantities!$T222:$T237,[1]Quantities!AR222:AR237)</f>
        <v>Maintaining Traffic</v>
      </c>
      <c r="F185" s="17"/>
      <c r="G185" s="16">
        <f t="shared" si="48"/>
        <v>0</v>
      </c>
      <c r="H185" s="17"/>
      <c r="I185" s="16">
        <f t="shared" si="49"/>
        <v>0</v>
      </c>
      <c r="J185" s="17"/>
      <c r="K185" s="16">
        <f t="shared" si="50"/>
        <v>0</v>
      </c>
      <c r="L185" s="17"/>
      <c r="M185" s="16">
        <f t="shared" si="51"/>
        <v>0</v>
      </c>
      <c r="N185" s="17"/>
      <c r="O185" s="16">
        <f t="shared" si="52"/>
        <v>0</v>
      </c>
      <c r="P185" s="15"/>
      <c r="Q185" s="14">
        <f t="shared" si="53"/>
        <v>0</v>
      </c>
    </row>
    <row r="186" spans="1:17" s="20" customFormat="1">
      <c r="A186" s="19">
        <f t="shared" si="54"/>
        <v>6</v>
      </c>
      <c r="B186" s="18">
        <f>LOOKUP($A186,[1]Quantities!$T222:$T237,[1]Quantities!AE222:AE237)</f>
        <v>624</v>
      </c>
      <c r="C186" s="18">
        <f>LOOKUP($A186,[1]Quantities!$T222:$T237,[1]Quantities!AF222:AF237)</f>
        <v>1</v>
      </c>
      <c r="D186" s="18" t="str">
        <f>LOOKUP($A186,[1]Quantities!$T222:$T237,[1]Quantities!AG222:AG237)</f>
        <v>L.S.</v>
      </c>
      <c r="E186" s="18" t="str">
        <f>LOOKUP($A186,[1]Quantities!$T222:$T237,[1]Quantities!AR222:AR237)</f>
        <v>Mobilization</v>
      </c>
      <c r="F186" s="17"/>
      <c r="G186" s="16">
        <f t="shared" si="48"/>
        <v>0</v>
      </c>
      <c r="H186" s="17"/>
      <c r="I186" s="16">
        <f t="shared" si="49"/>
        <v>0</v>
      </c>
      <c r="J186" s="17"/>
      <c r="K186" s="16">
        <f t="shared" si="50"/>
        <v>0</v>
      </c>
      <c r="L186" s="17"/>
      <c r="M186" s="16">
        <f t="shared" si="51"/>
        <v>0</v>
      </c>
      <c r="N186" s="17"/>
      <c r="O186" s="16">
        <f t="shared" si="52"/>
        <v>0</v>
      </c>
      <c r="P186" s="15"/>
      <c r="Q186" s="14">
        <f t="shared" si="53"/>
        <v>0</v>
      </c>
    </row>
    <row r="187" spans="1:17" s="20" customFormat="1">
      <c r="A187" s="19">
        <f t="shared" si="54"/>
        <v>7</v>
      </c>
      <c r="B187" s="18">
        <f>LOOKUP($A187,[1]Quantities!$T222:$T237,[1]Quantities!AE222:AE237)</f>
        <v>103.05</v>
      </c>
      <c r="C187" s="18">
        <f>LOOKUP($A187,[1]Quantities!$T222:$T237,[1]Quantities!AF222:AF237)</f>
        <v>1</v>
      </c>
      <c r="D187" s="18" t="str">
        <f>LOOKUP($A187,[1]Quantities!$T222:$T237,[1]Quantities!AG222:AG237)</f>
        <v>L.S.</v>
      </c>
      <c r="E187" s="18" t="str">
        <f>LOOKUP($A187,[1]Quantities!$T222:$T237,[1]Quantities!AR222:AR237)</f>
        <v>Contract Performance &amp; Payment Bond</v>
      </c>
      <c r="F187" s="17"/>
      <c r="G187" s="16">
        <f t="shared" si="48"/>
        <v>0</v>
      </c>
      <c r="H187" s="17"/>
      <c r="I187" s="16">
        <f t="shared" si="49"/>
        <v>0</v>
      </c>
      <c r="J187" s="17"/>
      <c r="K187" s="16">
        <f t="shared" si="50"/>
        <v>0</v>
      </c>
      <c r="L187" s="17"/>
      <c r="M187" s="16">
        <f t="shared" si="51"/>
        <v>0</v>
      </c>
      <c r="N187" s="17"/>
      <c r="O187" s="16">
        <f t="shared" si="52"/>
        <v>0</v>
      </c>
      <c r="P187" s="15"/>
      <c r="Q187" s="14">
        <f t="shared" si="53"/>
        <v>0</v>
      </c>
    </row>
    <row r="188" spans="1:17" s="20" customFormat="1" ht="25.5">
      <c r="A188" s="19">
        <f t="shared" si="54"/>
        <v>8</v>
      </c>
      <c r="B188" s="18">
        <v>253</v>
      </c>
      <c r="C188" s="18">
        <v>7</v>
      </c>
      <c r="D188" s="18" t="s">
        <v>18</v>
      </c>
      <c r="E188" s="18" t="s">
        <v>19</v>
      </c>
      <c r="F188" s="17"/>
      <c r="G188" s="16">
        <f t="shared" si="48"/>
        <v>0</v>
      </c>
      <c r="H188" s="17"/>
      <c r="I188" s="16">
        <f t="shared" si="49"/>
        <v>0</v>
      </c>
      <c r="J188" s="17"/>
      <c r="K188" s="16">
        <f t="shared" si="50"/>
        <v>0</v>
      </c>
      <c r="L188" s="17"/>
      <c r="M188" s="16">
        <f t="shared" si="51"/>
        <v>0</v>
      </c>
      <c r="N188" s="17"/>
      <c r="O188" s="16">
        <f t="shared" si="52"/>
        <v>0</v>
      </c>
      <c r="P188" s="15"/>
      <c r="Q188" s="14">
        <f t="shared" si="53"/>
        <v>0</v>
      </c>
    </row>
    <row r="189" spans="1:17" s="20" customFormat="1" ht="38.25">
      <c r="A189" s="19">
        <f t="shared" si="54"/>
        <v>9</v>
      </c>
      <c r="B189" s="18">
        <v>253</v>
      </c>
      <c r="C189" s="18">
        <v>25</v>
      </c>
      <c r="D189" s="18" t="s">
        <v>18</v>
      </c>
      <c r="E189" s="18" t="s">
        <v>17</v>
      </c>
      <c r="F189" s="17"/>
      <c r="G189" s="16">
        <f t="shared" si="48"/>
        <v>0</v>
      </c>
      <c r="H189" s="17"/>
      <c r="I189" s="16">
        <f t="shared" si="49"/>
        <v>0</v>
      </c>
      <c r="J189" s="17"/>
      <c r="K189" s="16">
        <f t="shared" si="50"/>
        <v>0</v>
      </c>
      <c r="L189" s="17"/>
      <c r="M189" s="16">
        <f t="shared" si="51"/>
        <v>0</v>
      </c>
      <c r="N189" s="17"/>
      <c r="O189" s="16">
        <f t="shared" si="52"/>
        <v>0</v>
      </c>
      <c r="P189" s="15"/>
      <c r="Q189" s="14">
        <f t="shared" si="53"/>
        <v>0</v>
      </c>
    </row>
    <row r="190" spans="1:17" s="20" customFormat="1">
      <c r="A190" s="19">
        <f t="shared" si="54"/>
        <v>10</v>
      </c>
      <c r="B190" s="18">
        <v>254</v>
      </c>
      <c r="C190" s="18">
        <v>8050</v>
      </c>
      <c r="D190" s="18" t="s">
        <v>16</v>
      </c>
      <c r="E190" s="18" t="s">
        <v>15</v>
      </c>
      <c r="F190" s="17"/>
      <c r="G190" s="16">
        <f t="shared" si="48"/>
        <v>0</v>
      </c>
      <c r="H190" s="17"/>
      <c r="I190" s="16">
        <f t="shared" si="49"/>
        <v>0</v>
      </c>
      <c r="J190" s="17"/>
      <c r="K190" s="16">
        <f t="shared" si="50"/>
        <v>0</v>
      </c>
      <c r="L190" s="17"/>
      <c r="M190" s="16">
        <f t="shared" si="51"/>
        <v>0</v>
      </c>
      <c r="N190" s="17"/>
      <c r="O190" s="16">
        <f t="shared" si="52"/>
        <v>0</v>
      </c>
      <c r="P190" s="15"/>
      <c r="Q190" s="14">
        <f t="shared" si="53"/>
        <v>0</v>
      </c>
    </row>
    <row r="191" spans="1:17" s="20" customFormat="1" hidden="1">
      <c r="A191" s="19">
        <f t="shared" si="54"/>
        <v>11</v>
      </c>
      <c r="B191" s="18" t="str">
        <f>LOOKUP($A191,[1]Quantities!$T222:$T237,[1]Quantities!AE222:AE237)</f>
        <v/>
      </c>
      <c r="C191" s="18" t="str">
        <f>LOOKUP($A191,[1]Quantities!$T222:$T237,[1]Quantities!AF222:AF237)</f>
        <v/>
      </c>
      <c r="D191" s="18" t="str">
        <f>LOOKUP($A191,[1]Quantities!$T222:$T237,[1]Quantities!AG222:AG237)</f>
        <v/>
      </c>
      <c r="E191" s="18" t="str">
        <f>LOOKUP($A191,[1]Quantities!$T222:$T237,[1]Quantities!AR222:AR237)</f>
        <v/>
      </c>
      <c r="F191" s="17"/>
      <c r="G191" s="16">
        <f t="shared" si="48"/>
        <v>0</v>
      </c>
      <c r="H191" s="17"/>
      <c r="I191" s="16">
        <f t="shared" si="49"/>
        <v>0</v>
      </c>
      <c r="J191" s="17"/>
      <c r="K191" s="16">
        <f t="shared" si="50"/>
        <v>0</v>
      </c>
      <c r="L191" s="17"/>
      <c r="M191" s="16">
        <f t="shared" si="51"/>
        <v>0</v>
      </c>
      <c r="N191" s="17"/>
      <c r="O191" s="16">
        <f t="shared" si="52"/>
        <v>0</v>
      </c>
      <c r="P191" s="15"/>
      <c r="Q191" s="14">
        <f t="shared" si="53"/>
        <v>0</v>
      </c>
    </row>
    <row r="192" spans="1:17" s="20" customFormat="1" hidden="1">
      <c r="A192" s="19">
        <f t="shared" si="54"/>
        <v>12</v>
      </c>
      <c r="B192" s="18" t="str">
        <f>LOOKUP($A192,[1]Quantities!$T222:$T237,[1]Quantities!AE222:AE237)</f>
        <v/>
      </c>
      <c r="C192" s="18" t="str">
        <f>LOOKUP($A192,[1]Quantities!$T222:$T237,[1]Quantities!AF222:AF237)</f>
        <v/>
      </c>
      <c r="D192" s="18" t="str">
        <f>LOOKUP($A192,[1]Quantities!$T222:$T237,[1]Quantities!AG222:AG237)</f>
        <v/>
      </c>
      <c r="E192" s="18" t="str">
        <f>LOOKUP($A192,[1]Quantities!$T222:$T237,[1]Quantities!AR222:AR237)</f>
        <v/>
      </c>
      <c r="F192" s="17"/>
      <c r="G192" s="16">
        <f t="shared" si="48"/>
        <v>0</v>
      </c>
      <c r="H192" s="17"/>
      <c r="I192" s="16">
        <f t="shared" si="49"/>
        <v>0</v>
      </c>
      <c r="J192" s="17"/>
      <c r="K192" s="16">
        <f t="shared" si="50"/>
        <v>0</v>
      </c>
      <c r="L192" s="17"/>
      <c r="M192" s="16">
        <f t="shared" si="51"/>
        <v>0</v>
      </c>
      <c r="N192" s="17"/>
      <c r="O192" s="16">
        <f t="shared" si="52"/>
        <v>0</v>
      </c>
      <c r="P192" s="15"/>
      <c r="Q192" s="14">
        <f t="shared" si="53"/>
        <v>0</v>
      </c>
    </row>
    <row r="193" spans="1:17" s="20" customFormat="1" hidden="1">
      <c r="A193" s="19">
        <f t="shared" si="54"/>
        <v>13</v>
      </c>
      <c r="B193" s="18" t="str">
        <f>LOOKUP($A193,[1]Quantities!$T222:$T237,[1]Quantities!AE222:AE237)</f>
        <v/>
      </c>
      <c r="C193" s="18" t="str">
        <f>LOOKUP($A193,[1]Quantities!$T222:$T237,[1]Quantities!AF222:AF237)</f>
        <v/>
      </c>
      <c r="D193" s="18" t="str">
        <f>LOOKUP($A193,[1]Quantities!$T222:$T237,[1]Quantities!AG222:AG237)</f>
        <v/>
      </c>
      <c r="E193" s="18" t="str">
        <f>LOOKUP($A193,[1]Quantities!$T222:$T237,[1]Quantities!AR222:AR237)</f>
        <v/>
      </c>
      <c r="F193" s="17"/>
      <c r="G193" s="16">
        <f t="shared" si="48"/>
        <v>0</v>
      </c>
      <c r="H193" s="17"/>
      <c r="I193" s="16">
        <f t="shared" si="49"/>
        <v>0</v>
      </c>
      <c r="J193" s="17"/>
      <c r="K193" s="16">
        <f t="shared" si="50"/>
        <v>0</v>
      </c>
      <c r="L193" s="17"/>
      <c r="M193" s="16">
        <f t="shared" si="51"/>
        <v>0</v>
      </c>
      <c r="N193" s="17"/>
      <c r="O193" s="16">
        <f t="shared" si="52"/>
        <v>0</v>
      </c>
      <c r="P193" s="15"/>
      <c r="Q193" s="14">
        <f t="shared" si="53"/>
        <v>0</v>
      </c>
    </row>
    <row r="194" spans="1:17" s="20" customFormat="1" hidden="1">
      <c r="A194" s="19">
        <f t="shared" si="54"/>
        <v>14</v>
      </c>
      <c r="B194" s="18" t="str">
        <f>LOOKUP($A194,[1]Quantities!$T222:$T237,[1]Quantities!AE222:AE237)</f>
        <v/>
      </c>
      <c r="C194" s="18" t="str">
        <f>LOOKUP($A194,[1]Quantities!$T222:$T237,[1]Quantities!AF222:AF237)</f>
        <v/>
      </c>
      <c r="D194" s="18" t="str">
        <f>LOOKUP($A194,[1]Quantities!$T222:$T237,[1]Quantities!AG222:AG237)</f>
        <v/>
      </c>
      <c r="E194" s="18" t="str">
        <f>LOOKUP($A194,[1]Quantities!$T222:$T237,[1]Quantities!AR222:AR237)</f>
        <v/>
      </c>
      <c r="F194" s="17"/>
      <c r="G194" s="16">
        <f t="shared" si="48"/>
        <v>0</v>
      </c>
      <c r="H194" s="17"/>
      <c r="I194" s="16">
        <f t="shared" si="49"/>
        <v>0</v>
      </c>
      <c r="J194" s="17"/>
      <c r="K194" s="16">
        <f t="shared" si="50"/>
        <v>0</v>
      </c>
      <c r="L194" s="17"/>
      <c r="M194" s="16">
        <f t="shared" si="51"/>
        <v>0</v>
      </c>
      <c r="N194" s="17"/>
      <c r="O194" s="16">
        <f t="shared" si="52"/>
        <v>0</v>
      </c>
      <c r="P194" s="15"/>
      <c r="Q194" s="14">
        <f t="shared" si="53"/>
        <v>0</v>
      </c>
    </row>
    <row r="195" spans="1:17" s="13" customFormat="1" hidden="1">
      <c r="A195" s="19">
        <f t="shared" si="54"/>
        <v>15</v>
      </c>
      <c r="B195" s="18" t="str">
        <f>LOOKUP($A195,[1]Quantities!$T222:$T237,[1]Quantities!AE222:AE237)</f>
        <v/>
      </c>
      <c r="C195" s="18" t="str">
        <f>LOOKUP($A195,[1]Quantities!$T222:$T237,[1]Quantities!AF222:AF237)</f>
        <v/>
      </c>
      <c r="D195" s="18" t="str">
        <f>LOOKUP($A195,[1]Quantities!$T222:$T237,[1]Quantities!AG222:AG237)</f>
        <v/>
      </c>
      <c r="E195" s="18" t="str">
        <f>LOOKUP($A195,[1]Quantities!$T222:$T237,[1]Quantities!AR222:AR237)</f>
        <v/>
      </c>
      <c r="F195" s="17"/>
      <c r="G195" s="16">
        <f t="shared" si="48"/>
        <v>0</v>
      </c>
      <c r="H195" s="17"/>
      <c r="I195" s="16">
        <f t="shared" si="49"/>
        <v>0</v>
      </c>
      <c r="J195" s="17"/>
      <c r="K195" s="16">
        <f t="shared" si="50"/>
        <v>0</v>
      </c>
      <c r="L195" s="17"/>
      <c r="M195" s="16">
        <f t="shared" si="51"/>
        <v>0</v>
      </c>
      <c r="N195" s="17"/>
      <c r="O195" s="16">
        <f t="shared" si="52"/>
        <v>0</v>
      </c>
      <c r="P195" s="15"/>
      <c r="Q195" s="14">
        <f t="shared" si="53"/>
        <v>0</v>
      </c>
    </row>
    <row r="196" spans="1:17" s="13" customFormat="1" hidden="1">
      <c r="A196" s="19">
        <f t="shared" si="54"/>
        <v>16</v>
      </c>
      <c r="B196" s="18" t="str">
        <f>LOOKUP($A196,[1]Quantities!$T222:$T237,[1]Quantities!AE222:AE237)</f>
        <v/>
      </c>
      <c r="C196" s="18" t="str">
        <f>LOOKUP($A196,[1]Quantities!$T222:$T237,[1]Quantities!AF222:AF237)</f>
        <v/>
      </c>
      <c r="D196" s="18" t="str">
        <f>LOOKUP($A196,[1]Quantities!$T222:$T237,[1]Quantities!AG222:AG237)</f>
        <v/>
      </c>
      <c r="E196" s="18" t="str">
        <f>LOOKUP($A196,[1]Quantities!$T222:$T237,[1]Quantities!AR222:AR237)</f>
        <v/>
      </c>
      <c r="F196" s="17"/>
      <c r="G196" s="16">
        <f t="shared" si="48"/>
        <v>0</v>
      </c>
      <c r="H196" s="17"/>
      <c r="I196" s="16">
        <f t="shared" si="49"/>
        <v>0</v>
      </c>
      <c r="J196" s="17"/>
      <c r="K196" s="16">
        <f t="shared" si="50"/>
        <v>0</v>
      </c>
      <c r="L196" s="17"/>
      <c r="M196" s="16">
        <f t="shared" si="51"/>
        <v>0</v>
      </c>
      <c r="N196" s="17"/>
      <c r="O196" s="16">
        <f t="shared" si="52"/>
        <v>0</v>
      </c>
      <c r="P196" s="15"/>
      <c r="Q196" s="14">
        <f t="shared" si="53"/>
        <v>0</v>
      </c>
    </row>
    <row r="197" spans="1:17" ht="13.5" thickBot="1">
      <c r="A197" s="12"/>
      <c r="B197" s="11"/>
      <c r="C197" s="11"/>
      <c r="D197" s="11"/>
      <c r="E197" s="10" t="s">
        <v>1</v>
      </c>
      <c r="F197" s="9"/>
      <c r="G197" s="8">
        <f>SUM(G181:G196)</f>
        <v>0</v>
      </c>
      <c r="H197" s="9"/>
      <c r="I197" s="8">
        <f>SUM(I181:I196)</f>
        <v>0</v>
      </c>
      <c r="J197" s="9"/>
      <c r="K197" s="8">
        <f>SUM(K181:K196)</f>
        <v>0</v>
      </c>
      <c r="L197" s="9"/>
      <c r="M197" s="8">
        <f>SUM(M181:M196)</f>
        <v>0</v>
      </c>
      <c r="N197" s="9"/>
      <c r="O197" s="8">
        <f>SUM(O181:O196)</f>
        <v>0</v>
      </c>
      <c r="P197" s="7"/>
      <c r="Q197" s="6">
        <f>SUM(Q181:Q196)</f>
        <v>0</v>
      </c>
    </row>
    <row r="198" spans="1:17" ht="11.25" customHeight="1"/>
    <row r="199" spans="1:17" s="39" customFormat="1" hidden="1">
      <c r="A199" s="43">
        <f>[1]Quantities!C252</f>
        <v>0</v>
      </c>
    </row>
    <row r="200" spans="1:17" s="3" customFormat="1" hidden="1">
      <c r="A200" s="39" t="str">
        <f>[1]Quantities!AB270</f>
        <v>Length:  0 Feet or 0 Mile(s)</v>
      </c>
      <c r="B200" s="41"/>
      <c r="C200" s="39"/>
      <c r="D200" s="42"/>
    </row>
    <row r="201" spans="1:17" s="3" customFormat="1" hidden="1">
      <c r="A201" s="39" t="str">
        <f>[1]Quantities!AB271</f>
        <v>Width:  0 Feet     (Approx. 0 S.Y. including radius and driveway work)</v>
      </c>
      <c r="B201" s="39"/>
      <c r="C201" s="41"/>
      <c r="D201" s="40"/>
    </row>
    <row r="202" spans="1:17" s="3" customFormat="1" hidden="1">
      <c r="A202" s="39" t="str">
        <f>[1]Quantities!AB272</f>
        <v xml:space="preserve">Type: ODOT Spec 823 </v>
      </c>
      <c r="B202" s="38"/>
      <c r="C202" s="38"/>
      <c r="D202" s="38"/>
    </row>
    <row r="203" spans="1:17" s="3" customFormat="1" hidden="1">
      <c r="A203" s="37"/>
      <c r="B203" s="36"/>
      <c r="C203" s="35"/>
      <c r="D203" s="35"/>
      <c r="E203" s="34"/>
      <c r="F203" s="53" t="s">
        <v>14</v>
      </c>
      <c r="G203" s="54"/>
      <c r="H203" s="55" t="s">
        <v>13</v>
      </c>
      <c r="I203" s="55"/>
      <c r="J203" s="55" t="s">
        <v>12</v>
      </c>
      <c r="K203" s="55"/>
      <c r="L203" s="55" t="s">
        <v>11</v>
      </c>
      <c r="M203" s="55"/>
      <c r="N203" s="55" t="s">
        <v>10</v>
      </c>
      <c r="O203" s="54"/>
      <c r="P203" s="51" t="s">
        <v>9</v>
      </c>
      <c r="Q203" s="52"/>
    </row>
    <row r="204" spans="1:17" s="3" customFormat="1" ht="13.5" hidden="1" thickBot="1">
      <c r="A204" s="33" t="s">
        <v>8</v>
      </c>
      <c r="B204" s="32" t="s">
        <v>7</v>
      </c>
      <c r="C204" s="32" t="s">
        <v>6</v>
      </c>
      <c r="D204" s="32" t="s">
        <v>5</v>
      </c>
      <c r="E204" s="31" t="s">
        <v>4</v>
      </c>
      <c r="F204" s="30" t="s">
        <v>3</v>
      </c>
      <c r="G204" s="29" t="s">
        <v>2</v>
      </c>
      <c r="H204" s="30" t="s">
        <v>3</v>
      </c>
      <c r="I204" s="29" t="s">
        <v>2</v>
      </c>
      <c r="J204" s="30" t="s">
        <v>3</v>
      </c>
      <c r="K204" s="29" t="s">
        <v>2</v>
      </c>
      <c r="L204" s="30" t="s">
        <v>3</v>
      </c>
      <c r="M204" s="29" t="s">
        <v>2</v>
      </c>
      <c r="N204" s="30" t="s">
        <v>3</v>
      </c>
      <c r="O204" s="29" t="s">
        <v>2</v>
      </c>
      <c r="P204" s="28" t="s">
        <v>3</v>
      </c>
      <c r="Q204" s="27" t="s">
        <v>2</v>
      </c>
    </row>
    <row r="205" spans="1:17" s="20" customFormat="1" ht="13.5" hidden="1" thickTop="1">
      <c r="A205" s="26">
        <f>A181</f>
        <v>1</v>
      </c>
      <c r="B205" s="25" t="str">
        <f>LOOKUP($A205,[1]Quantities!$T253:$T268,[1]Quantities!AE253:AE268)</f>
        <v/>
      </c>
      <c r="C205" s="25" t="str">
        <f>LOOKUP($A205,[1]Quantities!$T253:$T268,[1]Quantities!AF253:AF268)</f>
        <v/>
      </c>
      <c r="D205" s="25" t="str">
        <f>LOOKUP($A205,[1]Quantities!$T253:$T268,[1]Quantities!AG253:AG268)</f>
        <v/>
      </c>
      <c r="E205" s="25" t="str">
        <f>LOOKUP($A205,[1]Quantities!$T253:$T268,[1]Quantities!AR253:AR268)</f>
        <v/>
      </c>
      <c r="F205" s="24"/>
      <c r="G205" s="23">
        <f t="shared" ref="G205:G220" si="55">IF($C205="",0,F205*$C205)</f>
        <v>0</v>
      </c>
      <c r="H205" s="24"/>
      <c r="I205" s="23">
        <f t="shared" ref="I205:I220" si="56">IF($C205="",0,H205*$C205)</f>
        <v>0</v>
      </c>
      <c r="J205" s="24"/>
      <c r="K205" s="23">
        <f t="shared" ref="K205:K220" si="57">IF($C205="",0,J205*$C205)</f>
        <v>0</v>
      </c>
      <c r="L205" s="24"/>
      <c r="M205" s="23">
        <f t="shared" ref="M205:M220" si="58">IF($C205="",0,L205*$C205)</f>
        <v>0</v>
      </c>
      <c r="N205" s="24"/>
      <c r="O205" s="23">
        <f t="shared" ref="O205:O220" si="59">IF($C205="",0,N205*$C205)</f>
        <v>0</v>
      </c>
      <c r="P205" s="22"/>
      <c r="Q205" s="21">
        <f t="shared" ref="Q205:Q220" si="60">IF($C205="",0,P205*$C205)</f>
        <v>0</v>
      </c>
    </row>
    <row r="206" spans="1:17" s="20" customFormat="1" hidden="1">
      <c r="A206" s="19">
        <f t="shared" ref="A206:A220" si="61">A205+1</f>
        <v>2</v>
      </c>
      <c r="B206" s="18" t="str">
        <f>LOOKUP($A206,[1]Quantities!$T253:$T268,[1]Quantities!AE253:AE268)</f>
        <v/>
      </c>
      <c r="C206" s="18" t="str">
        <f>LOOKUP($A206,[1]Quantities!$T253:$T268,[1]Quantities!AF253:AF268)</f>
        <v/>
      </c>
      <c r="D206" s="18" t="str">
        <f>LOOKUP($A206,[1]Quantities!$T253:$T268,[1]Quantities!AG253:AG268)</f>
        <v/>
      </c>
      <c r="E206" s="18" t="str">
        <f>LOOKUP($A206,[1]Quantities!$T253:$T268,[1]Quantities!AR253:AR268)</f>
        <v/>
      </c>
      <c r="F206" s="17"/>
      <c r="G206" s="16">
        <f t="shared" si="55"/>
        <v>0</v>
      </c>
      <c r="H206" s="17"/>
      <c r="I206" s="16">
        <f t="shared" si="56"/>
        <v>0</v>
      </c>
      <c r="J206" s="17"/>
      <c r="K206" s="16">
        <f t="shared" si="57"/>
        <v>0</v>
      </c>
      <c r="L206" s="17"/>
      <c r="M206" s="16">
        <f t="shared" si="58"/>
        <v>0</v>
      </c>
      <c r="N206" s="17"/>
      <c r="O206" s="16">
        <f t="shared" si="59"/>
        <v>0</v>
      </c>
      <c r="P206" s="15"/>
      <c r="Q206" s="14">
        <f t="shared" si="60"/>
        <v>0</v>
      </c>
    </row>
    <row r="207" spans="1:17" s="20" customFormat="1" hidden="1">
      <c r="A207" s="19">
        <f t="shared" si="61"/>
        <v>3</v>
      </c>
      <c r="B207" s="18" t="str">
        <f>LOOKUP($A207,[1]Quantities!$T253:$T268,[1]Quantities!AE253:AE268)</f>
        <v/>
      </c>
      <c r="C207" s="18" t="str">
        <f>LOOKUP($A207,[1]Quantities!$T253:$T268,[1]Quantities!AF253:AF268)</f>
        <v/>
      </c>
      <c r="D207" s="18" t="str">
        <f>LOOKUP($A207,[1]Quantities!$T253:$T268,[1]Quantities!AG253:AG268)</f>
        <v/>
      </c>
      <c r="E207" s="18" t="str">
        <f>LOOKUP($A207,[1]Quantities!$T253:$T268,[1]Quantities!AR253:AR268)</f>
        <v/>
      </c>
      <c r="F207" s="17"/>
      <c r="G207" s="16">
        <f t="shared" si="55"/>
        <v>0</v>
      </c>
      <c r="H207" s="17"/>
      <c r="I207" s="16">
        <f t="shared" si="56"/>
        <v>0</v>
      </c>
      <c r="J207" s="17"/>
      <c r="K207" s="16">
        <f t="shared" si="57"/>
        <v>0</v>
      </c>
      <c r="L207" s="17"/>
      <c r="M207" s="16">
        <f t="shared" si="58"/>
        <v>0</v>
      </c>
      <c r="N207" s="17"/>
      <c r="O207" s="16">
        <f t="shared" si="59"/>
        <v>0</v>
      </c>
      <c r="P207" s="15"/>
      <c r="Q207" s="14">
        <f t="shared" si="60"/>
        <v>0</v>
      </c>
    </row>
    <row r="208" spans="1:17" s="13" customFormat="1" hidden="1">
      <c r="A208" s="19">
        <f t="shared" si="61"/>
        <v>4</v>
      </c>
      <c r="B208" s="18" t="str">
        <f>LOOKUP($A208,[1]Quantities!$T253:$T268,[1]Quantities!AE253:AE268)</f>
        <v/>
      </c>
      <c r="C208" s="18" t="str">
        <f>LOOKUP($A208,[1]Quantities!$T253:$T268,[1]Quantities!AF253:AF268)</f>
        <v/>
      </c>
      <c r="D208" s="18" t="str">
        <f>LOOKUP($A208,[1]Quantities!$T253:$T268,[1]Quantities!AG253:AG268)</f>
        <v/>
      </c>
      <c r="E208" s="18" t="str">
        <f>LOOKUP($A208,[1]Quantities!$T253:$T268,[1]Quantities!AR253:AR268)</f>
        <v/>
      </c>
      <c r="F208" s="17"/>
      <c r="G208" s="16">
        <f t="shared" si="55"/>
        <v>0</v>
      </c>
      <c r="H208" s="17"/>
      <c r="I208" s="16">
        <f t="shared" si="56"/>
        <v>0</v>
      </c>
      <c r="J208" s="17"/>
      <c r="K208" s="16">
        <f t="shared" si="57"/>
        <v>0</v>
      </c>
      <c r="L208" s="17"/>
      <c r="M208" s="16">
        <f t="shared" si="58"/>
        <v>0</v>
      </c>
      <c r="N208" s="17"/>
      <c r="O208" s="16">
        <f t="shared" si="59"/>
        <v>0</v>
      </c>
      <c r="P208" s="15"/>
      <c r="Q208" s="14">
        <f t="shared" si="60"/>
        <v>0</v>
      </c>
    </row>
    <row r="209" spans="1:17" s="20" customFormat="1" hidden="1">
      <c r="A209" s="19">
        <f t="shared" si="61"/>
        <v>5</v>
      </c>
      <c r="B209" s="18" t="str">
        <f>LOOKUP($A209,[1]Quantities!$T253:$T268,[1]Quantities!AE253:AE268)</f>
        <v/>
      </c>
      <c r="C209" s="18" t="str">
        <f>LOOKUP($A209,[1]Quantities!$T253:$T268,[1]Quantities!AF253:AF268)</f>
        <v/>
      </c>
      <c r="D209" s="18" t="str">
        <f>LOOKUP($A209,[1]Quantities!$T253:$T268,[1]Quantities!AG253:AG268)</f>
        <v/>
      </c>
      <c r="E209" s="18" t="str">
        <f>LOOKUP($A209,[1]Quantities!$T253:$T268,[1]Quantities!AR253:AR268)</f>
        <v/>
      </c>
      <c r="F209" s="17"/>
      <c r="G209" s="16">
        <f t="shared" si="55"/>
        <v>0</v>
      </c>
      <c r="H209" s="17"/>
      <c r="I209" s="16">
        <f t="shared" si="56"/>
        <v>0</v>
      </c>
      <c r="J209" s="17"/>
      <c r="K209" s="16">
        <f t="shared" si="57"/>
        <v>0</v>
      </c>
      <c r="L209" s="17"/>
      <c r="M209" s="16">
        <f t="shared" si="58"/>
        <v>0</v>
      </c>
      <c r="N209" s="17"/>
      <c r="O209" s="16">
        <f t="shared" si="59"/>
        <v>0</v>
      </c>
      <c r="P209" s="15"/>
      <c r="Q209" s="14">
        <f t="shared" si="60"/>
        <v>0</v>
      </c>
    </row>
    <row r="210" spans="1:17" s="20" customFormat="1" hidden="1">
      <c r="A210" s="19">
        <f t="shared" si="61"/>
        <v>6</v>
      </c>
      <c r="B210" s="18" t="str">
        <f>LOOKUP($A210,[1]Quantities!$T253:$T268,[1]Quantities!AE253:AE268)</f>
        <v/>
      </c>
      <c r="C210" s="18" t="str">
        <f>LOOKUP($A210,[1]Quantities!$T253:$T268,[1]Quantities!AF253:AF268)</f>
        <v/>
      </c>
      <c r="D210" s="18" t="str">
        <f>LOOKUP($A210,[1]Quantities!$T253:$T268,[1]Quantities!AG253:AG268)</f>
        <v/>
      </c>
      <c r="E210" s="18" t="str">
        <f>LOOKUP($A210,[1]Quantities!$T253:$T268,[1]Quantities!AR253:AR268)</f>
        <v/>
      </c>
      <c r="F210" s="17"/>
      <c r="G210" s="16">
        <f t="shared" si="55"/>
        <v>0</v>
      </c>
      <c r="H210" s="17"/>
      <c r="I210" s="16">
        <f t="shared" si="56"/>
        <v>0</v>
      </c>
      <c r="J210" s="17"/>
      <c r="K210" s="16">
        <f t="shared" si="57"/>
        <v>0</v>
      </c>
      <c r="L210" s="17"/>
      <c r="M210" s="16">
        <f t="shared" si="58"/>
        <v>0</v>
      </c>
      <c r="N210" s="17"/>
      <c r="O210" s="16">
        <f t="shared" si="59"/>
        <v>0</v>
      </c>
      <c r="P210" s="15"/>
      <c r="Q210" s="14">
        <f t="shared" si="60"/>
        <v>0</v>
      </c>
    </row>
    <row r="211" spans="1:17" s="20" customFormat="1" hidden="1">
      <c r="A211" s="19">
        <f t="shared" si="61"/>
        <v>7</v>
      </c>
      <c r="B211" s="18" t="str">
        <f>LOOKUP($A211,[1]Quantities!$T253:$T268,[1]Quantities!AE253:AE268)</f>
        <v/>
      </c>
      <c r="C211" s="18" t="str">
        <f>LOOKUP($A211,[1]Quantities!$T253:$T268,[1]Quantities!AF253:AF268)</f>
        <v/>
      </c>
      <c r="D211" s="18" t="str">
        <f>LOOKUP($A211,[1]Quantities!$T253:$T268,[1]Quantities!AG253:AG268)</f>
        <v/>
      </c>
      <c r="E211" s="18" t="str">
        <f>LOOKUP($A211,[1]Quantities!$T253:$T268,[1]Quantities!AR253:AR268)</f>
        <v/>
      </c>
      <c r="F211" s="17"/>
      <c r="G211" s="16">
        <f t="shared" si="55"/>
        <v>0</v>
      </c>
      <c r="H211" s="17"/>
      <c r="I211" s="16">
        <f t="shared" si="56"/>
        <v>0</v>
      </c>
      <c r="J211" s="17"/>
      <c r="K211" s="16">
        <f t="shared" si="57"/>
        <v>0</v>
      </c>
      <c r="L211" s="17"/>
      <c r="M211" s="16">
        <f t="shared" si="58"/>
        <v>0</v>
      </c>
      <c r="N211" s="17"/>
      <c r="O211" s="16">
        <f t="shared" si="59"/>
        <v>0</v>
      </c>
      <c r="P211" s="15"/>
      <c r="Q211" s="14">
        <f t="shared" si="60"/>
        <v>0</v>
      </c>
    </row>
    <row r="212" spans="1:17" s="20" customFormat="1" hidden="1">
      <c r="A212" s="19">
        <f t="shared" si="61"/>
        <v>8</v>
      </c>
      <c r="B212" s="18" t="str">
        <f>LOOKUP($A212,[1]Quantities!$T253:$T268,[1]Quantities!AE253:AE268)</f>
        <v/>
      </c>
      <c r="C212" s="18" t="str">
        <f>LOOKUP($A212,[1]Quantities!$T253:$T268,[1]Quantities!AF253:AF268)</f>
        <v/>
      </c>
      <c r="D212" s="18" t="str">
        <f>LOOKUP($A212,[1]Quantities!$T253:$T268,[1]Quantities!AG253:AG268)</f>
        <v/>
      </c>
      <c r="E212" s="18" t="str">
        <f>LOOKUP($A212,[1]Quantities!$T253:$T268,[1]Quantities!AR253:AR268)</f>
        <v/>
      </c>
      <c r="F212" s="17"/>
      <c r="G212" s="16">
        <f t="shared" si="55"/>
        <v>0</v>
      </c>
      <c r="H212" s="17"/>
      <c r="I212" s="16">
        <f t="shared" si="56"/>
        <v>0</v>
      </c>
      <c r="J212" s="17"/>
      <c r="K212" s="16">
        <f t="shared" si="57"/>
        <v>0</v>
      </c>
      <c r="L212" s="17"/>
      <c r="M212" s="16">
        <f t="shared" si="58"/>
        <v>0</v>
      </c>
      <c r="N212" s="17"/>
      <c r="O212" s="16">
        <f t="shared" si="59"/>
        <v>0</v>
      </c>
      <c r="P212" s="15"/>
      <c r="Q212" s="14">
        <f t="shared" si="60"/>
        <v>0</v>
      </c>
    </row>
    <row r="213" spans="1:17" s="20" customFormat="1" hidden="1">
      <c r="A213" s="19">
        <f t="shared" si="61"/>
        <v>9</v>
      </c>
      <c r="B213" s="18" t="str">
        <f>LOOKUP($A213,[1]Quantities!$T253:$T268,[1]Quantities!AE253:AE268)</f>
        <v/>
      </c>
      <c r="C213" s="18" t="str">
        <f>LOOKUP($A213,[1]Quantities!$T253:$T268,[1]Quantities!AF253:AF268)</f>
        <v/>
      </c>
      <c r="D213" s="18" t="str">
        <f>LOOKUP($A213,[1]Quantities!$T253:$T268,[1]Quantities!AG253:AG268)</f>
        <v/>
      </c>
      <c r="E213" s="18" t="str">
        <f>LOOKUP($A213,[1]Quantities!$T253:$T268,[1]Quantities!AR253:AR268)</f>
        <v/>
      </c>
      <c r="F213" s="17"/>
      <c r="G213" s="16">
        <f t="shared" si="55"/>
        <v>0</v>
      </c>
      <c r="H213" s="17"/>
      <c r="I213" s="16">
        <f t="shared" si="56"/>
        <v>0</v>
      </c>
      <c r="J213" s="17"/>
      <c r="K213" s="16">
        <f t="shared" si="57"/>
        <v>0</v>
      </c>
      <c r="L213" s="17"/>
      <c r="M213" s="16">
        <f t="shared" si="58"/>
        <v>0</v>
      </c>
      <c r="N213" s="17"/>
      <c r="O213" s="16">
        <f t="shared" si="59"/>
        <v>0</v>
      </c>
      <c r="P213" s="15"/>
      <c r="Q213" s="14">
        <f t="shared" si="60"/>
        <v>0</v>
      </c>
    </row>
    <row r="214" spans="1:17" s="20" customFormat="1" hidden="1">
      <c r="A214" s="19">
        <f t="shared" si="61"/>
        <v>10</v>
      </c>
      <c r="B214" s="18" t="str">
        <f>LOOKUP($A214,[1]Quantities!$T253:$T268,[1]Quantities!AE253:AE268)</f>
        <v/>
      </c>
      <c r="C214" s="18" t="str">
        <f>LOOKUP($A214,[1]Quantities!$T253:$T268,[1]Quantities!AF253:AF268)</f>
        <v/>
      </c>
      <c r="D214" s="18" t="str">
        <f>LOOKUP($A214,[1]Quantities!$T253:$T268,[1]Quantities!AG253:AG268)</f>
        <v/>
      </c>
      <c r="E214" s="18" t="str">
        <f>LOOKUP($A214,[1]Quantities!$T253:$T268,[1]Quantities!AR253:AR268)</f>
        <v/>
      </c>
      <c r="F214" s="17"/>
      <c r="G214" s="16">
        <f t="shared" si="55"/>
        <v>0</v>
      </c>
      <c r="H214" s="17"/>
      <c r="I214" s="16">
        <f t="shared" si="56"/>
        <v>0</v>
      </c>
      <c r="J214" s="17"/>
      <c r="K214" s="16">
        <f t="shared" si="57"/>
        <v>0</v>
      </c>
      <c r="L214" s="17"/>
      <c r="M214" s="16">
        <f t="shared" si="58"/>
        <v>0</v>
      </c>
      <c r="N214" s="17"/>
      <c r="O214" s="16">
        <f t="shared" si="59"/>
        <v>0</v>
      </c>
      <c r="P214" s="15"/>
      <c r="Q214" s="14">
        <f t="shared" si="60"/>
        <v>0</v>
      </c>
    </row>
    <row r="215" spans="1:17" s="20" customFormat="1" hidden="1">
      <c r="A215" s="19">
        <f t="shared" si="61"/>
        <v>11</v>
      </c>
      <c r="B215" s="18" t="str">
        <f>LOOKUP($A215,[1]Quantities!$T253:$T268,[1]Quantities!AE253:AE268)</f>
        <v/>
      </c>
      <c r="C215" s="18" t="str">
        <f>LOOKUP($A215,[1]Quantities!$T253:$T268,[1]Quantities!AF253:AF268)</f>
        <v/>
      </c>
      <c r="D215" s="18" t="str">
        <f>LOOKUP($A215,[1]Quantities!$T253:$T268,[1]Quantities!AG253:AG268)</f>
        <v/>
      </c>
      <c r="E215" s="18" t="str">
        <f>LOOKUP($A215,[1]Quantities!$T253:$T268,[1]Quantities!AR253:AR268)</f>
        <v/>
      </c>
      <c r="F215" s="17"/>
      <c r="G215" s="16">
        <f t="shared" si="55"/>
        <v>0</v>
      </c>
      <c r="H215" s="17"/>
      <c r="I215" s="16">
        <f t="shared" si="56"/>
        <v>0</v>
      </c>
      <c r="J215" s="17"/>
      <c r="K215" s="16">
        <f t="shared" si="57"/>
        <v>0</v>
      </c>
      <c r="L215" s="17"/>
      <c r="M215" s="16">
        <f t="shared" si="58"/>
        <v>0</v>
      </c>
      <c r="N215" s="17"/>
      <c r="O215" s="16">
        <f t="shared" si="59"/>
        <v>0</v>
      </c>
      <c r="P215" s="15"/>
      <c r="Q215" s="14">
        <f t="shared" si="60"/>
        <v>0</v>
      </c>
    </row>
    <row r="216" spans="1:17" s="20" customFormat="1" hidden="1">
      <c r="A216" s="19">
        <f t="shared" si="61"/>
        <v>12</v>
      </c>
      <c r="B216" s="18" t="str">
        <f>LOOKUP($A216,[1]Quantities!$T253:$T268,[1]Quantities!AE253:AE268)</f>
        <v/>
      </c>
      <c r="C216" s="18" t="str">
        <f>LOOKUP($A216,[1]Quantities!$T253:$T268,[1]Quantities!AF253:AF268)</f>
        <v/>
      </c>
      <c r="D216" s="18" t="str">
        <f>LOOKUP($A216,[1]Quantities!$T253:$T268,[1]Quantities!AG253:AG268)</f>
        <v/>
      </c>
      <c r="E216" s="18" t="str">
        <f>LOOKUP($A216,[1]Quantities!$T253:$T268,[1]Quantities!AR253:AR268)</f>
        <v/>
      </c>
      <c r="F216" s="17"/>
      <c r="G216" s="16">
        <f t="shared" si="55"/>
        <v>0</v>
      </c>
      <c r="H216" s="17"/>
      <c r="I216" s="16">
        <f t="shared" si="56"/>
        <v>0</v>
      </c>
      <c r="J216" s="17"/>
      <c r="K216" s="16">
        <f t="shared" si="57"/>
        <v>0</v>
      </c>
      <c r="L216" s="17"/>
      <c r="M216" s="16">
        <f t="shared" si="58"/>
        <v>0</v>
      </c>
      <c r="N216" s="17"/>
      <c r="O216" s="16">
        <f t="shared" si="59"/>
        <v>0</v>
      </c>
      <c r="P216" s="15"/>
      <c r="Q216" s="14">
        <f t="shared" si="60"/>
        <v>0</v>
      </c>
    </row>
    <row r="217" spans="1:17" s="20" customFormat="1" hidden="1">
      <c r="A217" s="19">
        <f t="shared" si="61"/>
        <v>13</v>
      </c>
      <c r="B217" s="18" t="str">
        <f>LOOKUP($A217,[1]Quantities!$T253:$T268,[1]Quantities!AE253:AE268)</f>
        <v/>
      </c>
      <c r="C217" s="18" t="str">
        <f>LOOKUP($A217,[1]Quantities!$T253:$T268,[1]Quantities!AF253:AF268)</f>
        <v/>
      </c>
      <c r="D217" s="18" t="str">
        <f>LOOKUP($A217,[1]Quantities!$T253:$T268,[1]Quantities!AG253:AG268)</f>
        <v/>
      </c>
      <c r="E217" s="18" t="str">
        <f>LOOKUP($A217,[1]Quantities!$T253:$T268,[1]Quantities!AR253:AR268)</f>
        <v/>
      </c>
      <c r="F217" s="17"/>
      <c r="G217" s="16">
        <f t="shared" si="55"/>
        <v>0</v>
      </c>
      <c r="H217" s="17"/>
      <c r="I217" s="16">
        <f t="shared" si="56"/>
        <v>0</v>
      </c>
      <c r="J217" s="17"/>
      <c r="K217" s="16">
        <f t="shared" si="57"/>
        <v>0</v>
      </c>
      <c r="L217" s="17"/>
      <c r="M217" s="16">
        <f t="shared" si="58"/>
        <v>0</v>
      </c>
      <c r="N217" s="17"/>
      <c r="O217" s="16">
        <f t="shared" si="59"/>
        <v>0</v>
      </c>
      <c r="P217" s="15"/>
      <c r="Q217" s="14">
        <f t="shared" si="60"/>
        <v>0</v>
      </c>
    </row>
    <row r="218" spans="1:17" s="20" customFormat="1" hidden="1">
      <c r="A218" s="19">
        <f t="shared" si="61"/>
        <v>14</v>
      </c>
      <c r="B218" s="18" t="str">
        <f>LOOKUP($A218,[1]Quantities!$T253:$T268,[1]Quantities!AE253:AE268)</f>
        <v/>
      </c>
      <c r="C218" s="18" t="str">
        <f>LOOKUP($A218,[1]Quantities!$T253:$T268,[1]Quantities!AF253:AF268)</f>
        <v/>
      </c>
      <c r="D218" s="18" t="str">
        <f>LOOKUP($A218,[1]Quantities!$T253:$T268,[1]Quantities!AG253:AG268)</f>
        <v/>
      </c>
      <c r="E218" s="18" t="str">
        <f>LOOKUP($A218,[1]Quantities!$T253:$T268,[1]Quantities!AR253:AR268)</f>
        <v/>
      </c>
      <c r="F218" s="17"/>
      <c r="G218" s="16">
        <f t="shared" si="55"/>
        <v>0</v>
      </c>
      <c r="H218" s="17"/>
      <c r="I218" s="16">
        <f t="shared" si="56"/>
        <v>0</v>
      </c>
      <c r="J218" s="17"/>
      <c r="K218" s="16">
        <f t="shared" si="57"/>
        <v>0</v>
      </c>
      <c r="L218" s="17"/>
      <c r="M218" s="16">
        <f t="shared" si="58"/>
        <v>0</v>
      </c>
      <c r="N218" s="17"/>
      <c r="O218" s="16">
        <f t="shared" si="59"/>
        <v>0</v>
      </c>
      <c r="P218" s="15"/>
      <c r="Q218" s="14">
        <f t="shared" si="60"/>
        <v>0</v>
      </c>
    </row>
    <row r="219" spans="1:17" s="13" customFormat="1" hidden="1">
      <c r="A219" s="19">
        <f t="shared" si="61"/>
        <v>15</v>
      </c>
      <c r="B219" s="18" t="str">
        <f>LOOKUP($A219,[1]Quantities!$T253:$T268,[1]Quantities!AE253:AE268)</f>
        <v/>
      </c>
      <c r="C219" s="18" t="str">
        <f>LOOKUP($A219,[1]Quantities!$T253:$T268,[1]Quantities!AF253:AF268)</f>
        <v/>
      </c>
      <c r="D219" s="18" t="str">
        <f>LOOKUP($A219,[1]Quantities!$T253:$T268,[1]Quantities!AG253:AG268)</f>
        <v/>
      </c>
      <c r="E219" s="18" t="str">
        <f>LOOKUP($A219,[1]Quantities!$T253:$T268,[1]Quantities!AR253:AR268)</f>
        <v/>
      </c>
      <c r="F219" s="17"/>
      <c r="G219" s="16">
        <f t="shared" si="55"/>
        <v>0</v>
      </c>
      <c r="H219" s="17"/>
      <c r="I219" s="16">
        <f t="shared" si="56"/>
        <v>0</v>
      </c>
      <c r="J219" s="17"/>
      <c r="K219" s="16">
        <f t="shared" si="57"/>
        <v>0</v>
      </c>
      <c r="L219" s="17"/>
      <c r="M219" s="16">
        <f t="shared" si="58"/>
        <v>0</v>
      </c>
      <c r="N219" s="17"/>
      <c r="O219" s="16">
        <f t="shared" si="59"/>
        <v>0</v>
      </c>
      <c r="P219" s="15"/>
      <c r="Q219" s="14">
        <f t="shared" si="60"/>
        <v>0</v>
      </c>
    </row>
    <row r="220" spans="1:17" s="13" customFormat="1" hidden="1">
      <c r="A220" s="19">
        <f t="shared" si="61"/>
        <v>16</v>
      </c>
      <c r="B220" s="18" t="str">
        <f>LOOKUP($A220,[1]Quantities!$T253:$T268,[1]Quantities!AE253:AE268)</f>
        <v/>
      </c>
      <c r="C220" s="18" t="str">
        <f>LOOKUP($A220,[1]Quantities!$T253:$T268,[1]Quantities!AF253:AF268)</f>
        <v/>
      </c>
      <c r="D220" s="18" t="str">
        <f>LOOKUP($A220,[1]Quantities!$T253:$T268,[1]Quantities!AG253:AG268)</f>
        <v/>
      </c>
      <c r="E220" s="18" t="str">
        <f>LOOKUP($A220,[1]Quantities!$T253:$T268,[1]Quantities!AR253:AR268)</f>
        <v/>
      </c>
      <c r="F220" s="17"/>
      <c r="G220" s="16">
        <f t="shared" si="55"/>
        <v>0</v>
      </c>
      <c r="H220" s="17"/>
      <c r="I220" s="16">
        <f t="shared" si="56"/>
        <v>0</v>
      </c>
      <c r="J220" s="17"/>
      <c r="K220" s="16">
        <f t="shared" si="57"/>
        <v>0</v>
      </c>
      <c r="L220" s="17"/>
      <c r="M220" s="16">
        <f t="shared" si="58"/>
        <v>0</v>
      </c>
      <c r="N220" s="17"/>
      <c r="O220" s="16">
        <f t="shared" si="59"/>
        <v>0</v>
      </c>
      <c r="P220" s="15"/>
      <c r="Q220" s="14">
        <f t="shared" si="60"/>
        <v>0</v>
      </c>
    </row>
    <row r="221" spans="1:17" ht="13.5" hidden="1" thickBot="1">
      <c r="A221" s="12"/>
      <c r="B221" s="11"/>
      <c r="C221" s="11"/>
      <c r="D221" s="11"/>
      <c r="E221" s="10" t="s">
        <v>1</v>
      </c>
      <c r="F221" s="9"/>
      <c r="G221" s="8">
        <f>SUM(G205:G220)</f>
        <v>0</v>
      </c>
      <c r="H221" s="9"/>
      <c r="I221" s="8">
        <f>SUM(I205:I220)</f>
        <v>0</v>
      </c>
      <c r="J221" s="9"/>
      <c r="K221" s="8">
        <f>SUM(K205:K220)</f>
        <v>0</v>
      </c>
      <c r="L221" s="9"/>
      <c r="M221" s="8">
        <f>SUM(M205:M220)</f>
        <v>0</v>
      </c>
      <c r="N221" s="9"/>
      <c r="O221" s="8">
        <f>SUM(O205:O220)</f>
        <v>0</v>
      </c>
      <c r="P221" s="7"/>
      <c r="Q221" s="6">
        <f>SUM(Q205:Q220)</f>
        <v>0</v>
      </c>
    </row>
    <row r="222" spans="1:17" ht="11.25" customHeight="1"/>
    <row r="223" spans="1:17" s="4" customFormat="1" ht="15.75">
      <c r="A223" s="5"/>
      <c r="B223" s="5"/>
      <c r="C223" s="5"/>
      <c r="D223" s="5"/>
      <c r="E223" s="4" t="s">
        <v>0</v>
      </c>
      <c r="F223" s="49">
        <f>G28+G54+G101+G125+G149</f>
        <v>0</v>
      </c>
      <c r="G223" s="50"/>
      <c r="H223" s="49">
        <f>SUM(I221,I197,I173,I149,I125,I101,I78,I54,I28)</f>
        <v>0</v>
      </c>
      <c r="I223" s="50"/>
      <c r="J223" s="49">
        <f>SUM(K221,K197,K173,K149,K125,K101,K78,K54,K28)</f>
        <v>0</v>
      </c>
      <c r="K223" s="50"/>
      <c r="L223" s="49">
        <f>SUM(M221,M197,M173,M149,M125,M101,M78,M54,M28)</f>
        <v>0</v>
      </c>
      <c r="M223" s="50"/>
      <c r="N223" s="49">
        <f>SUM(O221,O197,O173,O149,O125,O101,O78,O54,O28)</f>
        <v>0</v>
      </c>
      <c r="O223" s="50"/>
      <c r="P223" s="49">
        <f>SUM(Q221,Q197,Q173,Q149,Q125,Q101,Q78,Q54,Q28)</f>
        <v>0</v>
      </c>
      <c r="Q223" s="50"/>
    </row>
    <row r="224" spans="1:17" ht="11.25" customHeight="1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6:17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6:17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</sheetData>
  <sheetProtection formatCells="0" formatColumns="0" formatRows="0"/>
  <mergeCells count="64">
    <mergeCell ref="H10:I10"/>
    <mergeCell ref="A1:E1"/>
    <mergeCell ref="A2:E2"/>
    <mergeCell ref="A3:E3"/>
    <mergeCell ref="A4:E4"/>
    <mergeCell ref="F10:G10"/>
    <mergeCell ref="F34:G34"/>
    <mergeCell ref="H34:I34"/>
    <mergeCell ref="J34:K34"/>
    <mergeCell ref="L34:M34"/>
    <mergeCell ref="N34:O34"/>
    <mergeCell ref="P60:Q60"/>
    <mergeCell ref="J10:K10"/>
    <mergeCell ref="L10:M10"/>
    <mergeCell ref="N10:O10"/>
    <mergeCell ref="P10:Q10"/>
    <mergeCell ref="P34:Q34"/>
    <mergeCell ref="F60:G60"/>
    <mergeCell ref="H60:I60"/>
    <mergeCell ref="J60:K60"/>
    <mergeCell ref="L60:M60"/>
    <mergeCell ref="N60:O60"/>
    <mergeCell ref="P83:Q83"/>
    <mergeCell ref="F107:G107"/>
    <mergeCell ref="H107:I107"/>
    <mergeCell ref="J107:K107"/>
    <mergeCell ref="L107:M107"/>
    <mergeCell ref="N107:O107"/>
    <mergeCell ref="P107:Q107"/>
    <mergeCell ref="F83:G83"/>
    <mergeCell ref="H83:I83"/>
    <mergeCell ref="J83:K83"/>
    <mergeCell ref="L83:M83"/>
    <mergeCell ref="N83:O83"/>
    <mergeCell ref="P131:Q131"/>
    <mergeCell ref="F155:G155"/>
    <mergeCell ref="H155:I155"/>
    <mergeCell ref="J155:K155"/>
    <mergeCell ref="L155:M155"/>
    <mergeCell ref="N155:O155"/>
    <mergeCell ref="P155:Q155"/>
    <mergeCell ref="F131:G131"/>
    <mergeCell ref="H131:I131"/>
    <mergeCell ref="J131:K131"/>
    <mergeCell ref="L131:M131"/>
    <mergeCell ref="N131:O131"/>
    <mergeCell ref="P179:Q179"/>
    <mergeCell ref="F203:G203"/>
    <mergeCell ref="H203:I203"/>
    <mergeCell ref="J203:K203"/>
    <mergeCell ref="L203:M203"/>
    <mergeCell ref="N203:O203"/>
    <mergeCell ref="P203:Q203"/>
    <mergeCell ref="F179:G179"/>
    <mergeCell ref="H179:I179"/>
    <mergeCell ref="J179:K179"/>
    <mergeCell ref="L179:M179"/>
    <mergeCell ref="N179:O179"/>
    <mergeCell ref="P223:Q223"/>
    <mergeCell ref="F223:G223"/>
    <mergeCell ref="H223:I223"/>
    <mergeCell ref="J223:K223"/>
    <mergeCell ref="L223:M223"/>
    <mergeCell ref="N223:O223"/>
  </mergeCells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Fillable</vt:lpstr>
      <vt:lpstr>Fillable!Print_Titles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Rettig</dc:creator>
  <cp:lastModifiedBy>Nick Rettig</cp:lastModifiedBy>
  <dcterms:created xsi:type="dcterms:W3CDTF">2025-02-18T17:05:46Z</dcterms:created>
  <dcterms:modified xsi:type="dcterms:W3CDTF">2025-02-18T17:08:08Z</dcterms:modified>
</cp:coreProperties>
</file>